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xWindow="480" yWindow="195" windowWidth="12510" windowHeight="9375" tabRatio="737"/>
  </bookViews>
  <sheets>
    <sheet name="Allgemeine Daten" sheetId="1" r:id="rId1"/>
    <sheet name="Technische Daten" sheetId="4" r:id="rId2"/>
    <sheet name="Verbrauchserfassung" sheetId="5" r:id="rId3"/>
    <sheet name="Gebäudesteckbrief" sheetId="2" r:id="rId4"/>
    <sheet name="Check-Liste" sheetId="3" r:id="rId5"/>
  </sheets>
  <definedNames>
    <definedName name="_xlnm.Print_Area" localSheetId="0">'Allgemeine Daten'!$A$1:$G$46</definedName>
    <definedName name="_xlnm.Print_Area" localSheetId="4">'Check-Liste'!$B$3:$I$9</definedName>
    <definedName name="_xlnm.Print_Area" localSheetId="3">Gebäudesteckbrief!$A$1:$F$151</definedName>
    <definedName name="_xlnm.Print_Area" localSheetId="1">'Technische Daten'!$A$1:$R$73</definedName>
    <definedName name="_xlnm.Print_Area" localSheetId="2">Verbrauchserfassung!$A$1:$G$20</definedName>
    <definedName name="Z_89527827_DB94_4671_AB03_91C647D1205A_.wvu.PrintArea" localSheetId="0" hidden="1">'Allgemeine Daten'!$A$1:$G$85</definedName>
    <definedName name="Z_89527827_DB94_4671_AB03_91C647D1205A_.wvu.PrintArea" localSheetId="3" hidden="1">Gebäudesteckbrief!$A$1:$F$171</definedName>
    <definedName name="Z_BF5B26ED_7FAE_475F_ADA3_DE9776A55B18_.wvu.Cols" localSheetId="0" hidden="1">'Allgemeine Daten'!$H:$AA</definedName>
    <definedName name="Z_BF5B26ED_7FAE_475F_ADA3_DE9776A55B18_.wvu.Cols" localSheetId="3" hidden="1">Gebäudesteckbrief!$G:$T</definedName>
    <definedName name="Z_BF5B26ED_7FAE_475F_ADA3_DE9776A55B18_.wvu.Cols" localSheetId="1" hidden="1">'Technische Daten'!$G:$Q</definedName>
    <definedName name="Z_BF5B26ED_7FAE_475F_ADA3_DE9776A55B18_.wvu.PrintArea" localSheetId="0" hidden="1">'Allgemeine Daten'!$A$1:$G$131</definedName>
    <definedName name="Z_BF5B26ED_7FAE_475F_ADA3_DE9776A55B18_.wvu.PrintArea" localSheetId="4" hidden="1">'Check-Liste'!$B$3:$I$9</definedName>
    <definedName name="Z_BF5B26ED_7FAE_475F_ADA3_DE9776A55B18_.wvu.PrintArea" localSheetId="3" hidden="1">Gebäudesteckbrief!$A$1:$F$151</definedName>
  </definedNames>
  <calcPr calcId="145621"/>
  <customWorkbookViews>
    <customWorkbookView name="Gebäudesteckbrief" guid="{89527827-DB94-4671-AB03-91C647D1205A}" maximized="1" windowWidth="1920" windowHeight="974" activeSheetId="2"/>
    <customWorkbookView name="Allgemeine Daten" guid="{BF5B26ED-7FAE-475F-ADA3-DE9776A55B18}" maximized="1" windowWidth="1680" windowHeight="864" tabRatio="737" activeSheetId="1"/>
  </customWorkbookViews>
</workbook>
</file>

<file path=xl/calcChain.xml><?xml version="1.0" encoding="utf-8"?>
<calcChain xmlns="http://schemas.openxmlformats.org/spreadsheetml/2006/main">
  <c r="Q36" i="2" l="1"/>
  <c r="P36" i="2"/>
  <c r="E22" i="2" l="1"/>
  <c r="C15" i="1" l="1"/>
  <c r="C20" i="2" l="1"/>
  <c r="D20" i="2"/>
  <c r="C21" i="2"/>
  <c r="D21" i="2"/>
  <c r="E21" i="2" s="1"/>
  <c r="C22" i="2"/>
  <c r="D22" i="2"/>
  <c r="D31" i="2" l="1"/>
  <c r="D32" i="2"/>
  <c r="D30" i="2"/>
  <c r="C31" i="2"/>
  <c r="C32" i="2"/>
  <c r="C30" i="2"/>
  <c r="B2" i="2"/>
  <c r="C120" i="2" l="1"/>
  <c r="C95" i="2"/>
  <c r="C94" i="2"/>
  <c r="C93" i="2"/>
  <c r="C92" i="2"/>
  <c r="C90" i="2"/>
  <c r="C87" i="2"/>
  <c r="C86" i="2"/>
  <c r="C84" i="2"/>
  <c r="E78" i="2"/>
  <c r="D81" i="2"/>
  <c r="E75" i="2"/>
  <c r="B72" i="2"/>
  <c r="B71" i="2"/>
  <c r="B70" i="2"/>
  <c r="B69" i="2"/>
  <c r="B67" i="2"/>
  <c r="B65" i="2"/>
  <c r="B64" i="2"/>
  <c r="B63" i="2"/>
  <c r="B62" i="2"/>
  <c r="B60" i="2"/>
  <c r="C56" i="2"/>
  <c r="B54" i="2"/>
  <c r="B53" i="2"/>
  <c r="C48" i="2"/>
  <c r="B46" i="2"/>
  <c r="B45" i="2"/>
  <c r="B44" i="2"/>
  <c r="B43" i="2"/>
  <c r="B42" i="2"/>
  <c r="B41" i="2"/>
  <c r="A13" i="2"/>
  <c r="A10" i="2"/>
  <c r="A148" i="2" s="1"/>
  <c r="A7" i="2"/>
  <c r="C116" i="2"/>
  <c r="C117" i="2"/>
  <c r="C118" i="2"/>
  <c r="C119" i="2"/>
  <c r="C115" i="2"/>
  <c r="F104" i="2"/>
  <c r="F105" i="2"/>
  <c r="F106" i="2"/>
  <c r="F107" i="2"/>
  <c r="F108" i="2"/>
  <c r="F109" i="2"/>
  <c r="F110" i="2"/>
  <c r="F111" i="2"/>
  <c r="F112" i="2"/>
  <c r="F103" i="2"/>
  <c r="E104" i="2"/>
  <c r="E105" i="2"/>
  <c r="E106" i="2"/>
  <c r="E107" i="2"/>
  <c r="E108" i="2"/>
  <c r="E109" i="2"/>
  <c r="E110" i="2"/>
  <c r="E111" i="2"/>
  <c r="E112" i="2"/>
  <c r="E103" i="2"/>
  <c r="D104" i="2"/>
  <c r="D105" i="2"/>
  <c r="D106" i="2"/>
  <c r="D107" i="2"/>
  <c r="D108" i="2"/>
  <c r="D109" i="2"/>
  <c r="D110" i="2"/>
  <c r="D111" i="2"/>
  <c r="D112" i="2"/>
  <c r="D103" i="2"/>
  <c r="C104" i="2"/>
  <c r="C105" i="2"/>
  <c r="C106" i="2"/>
  <c r="C107" i="2"/>
  <c r="C108" i="2"/>
  <c r="C109" i="2"/>
  <c r="C110" i="2"/>
  <c r="C111" i="2"/>
  <c r="C112" i="2"/>
  <c r="C103" i="2"/>
  <c r="C91" i="2"/>
  <c r="C85" i="2"/>
  <c r="C81" i="2"/>
  <c r="D78" i="2"/>
  <c r="C78" i="2"/>
  <c r="D75" i="2"/>
  <c r="C75" i="2"/>
  <c r="B68" i="2"/>
  <c r="B61" i="2"/>
  <c r="E54" i="2"/>
  <c r="E53" i="2"/>
  <c r="E42" i="2"/>
  <c r="E43" i="2"/>
  <c r="E44" i="2"/>
  <c r="E45" i="2"/>
  <c r="E41" i="2"/>
  <c r="D36" i="2"/>
  <c r="D37" i="2"/>
  <c r="D35" i="2"/>
  <c r="C36" i="2"/>
  <c r="C37" i="2"/>
  <c r="C35" i="2"/>
  <c r="A35" i="2"/>
  <c r="A17" i="2"/>
  <c r="E26" i="2" l="1"/>
  <c r="W127" i="2" s="1"/>
  <c r="E25" i="2"/>
  <c r="W126" i="2" s="1"/>
  <c r="C14" i="1"/>
  <c r="C25" i="2" l="1"/>
  <c r="A4" i="2"/>
  <c r="B1" i="2"/>
  <c r="A30" i="2"/>
  <c r="C26" i="2" l="1"/>
  <c r="E26" i="1"/>
  <c r="B14" i="2" s="1"/>
  <c r="D133" i="2" l="1"/>
  <c r="H127" i="2"/>
  <c r="I127" i="2" s="1"/>
  <c r="K127" i="2" s="1"/>
  <c r="D132" i="2"/>
  <c r="H126" i="2"/>
  <c r="I126" i="2" s="1"/>
  <c r="K126" i="2" s="1"/>
  <c r="O126" i="2" l="1"/>
  <c r="E143" i="2" s="1"/>
  <c r="M126" i="2"/>
  <c r="N126" i="2"/>
  <c r="M127" i="2"/>
  <c r="O127" i="2"/>
  <c r="D143" i="2" s="1"/>
  <c r="N127" i="2"/>
  <c r="L127" i="2"/>
  <c r="D145" i="2" s="1"/>
  <c r="L126" i="2"/>
  <c r="E145" i="2" s="1"/>
  <c r="E144" i="2" l="1"/>
  <c r="D144" i="2"/>
</calcChain>
</file>

<file path=xl/sharedStrings.xml><?xml version="1.0" encoding="utf-8"?>
<sst xmlns="http://schemas.openxmlformats.org/spreadsheetml/2006/main" count="470" uniqueCount="323">
  <si>
    <t>Erfassung Gebäudedaten</t>
  </si>
  <si>
    <t>Allgemeine Daten</t>
  </si>
  <si>
    <t>Anschrift des Gebäudes</t>
  </si>
  <si>
    <t>Baujahr</t>
  </si>
  <si>
    <t>Besonderheit (z.B. Denkmalschutz)</t>
  </si>
  <si>
    <t>Kontaktperson:</t>
  </si>
  <si>
    <t>Name</t>
  </si>
  <si>
    <t>Anschrift</t>
  </si>
  <si>
    <t>Telefon</t>
  </si>
  <si>
    <t>Pfarrhaus</t>
  </si>
  <si>
    <t>Pfarr- und Jugendheim</t>
  </si>
  <si>
    <t>Kindertagesstätte</t>
  </si>
  <si>
    <t>Mehrfachnutzung</t>
  </si>
  <si>
    <t>1. Geschoss</t>
  </si>
  <si>
    <t>2. Geschoss</t>
  </si>
  <si>
    <t>Sonstige Gebäude</t>
  </si>
  <si>
    <t>bis 1918</t>
  </si>
  <si>
    <t>1919 bis 1948</t>
  </si>
  <si>
    <t>Denkmalschutz</t>
  </si>
  <si>
    <t>Ensembleschutz</t>
  </si>
  <si>
    <t>Heizöl</t>
  </si>
  <si>
    <t>Erdgas</t>
  </si>
  <si>
    <t>Flüssiggas</t>
  </si>
  <si>
    <t>Hackschnitzel</t>
  </si>
  <si>
    <t>Pellets</t>
  </si>
  <si>
    <t>Holz</t>
  </si>
  <si>
    <t>Strom</t>
  </si>
  <si>
    <t>Wärmepumpe</t>
  </si>
  <si>
    <t>Solarthermie</t>
  </si>
  <si>
    <t>kW</t>
  </si>
  <si>
    <r>
      <t>m</t>
    </r>
    <r>
      <rPr>
        <vertAlign val="superscript"/>
        <sz val="11"/>
        <color theme="1"/>
        <rFont val="Arial"/>
        <family val="2"/>
      </rPr>
      <t>2</t>
    </r>
  </si>
  <si>
    <t>Hersteller</t>
  </si>
  <si>
    <t>Typenbezeichnung</t>
  </si>
  <si>
    <t>Verbrauchserfassung</t>
  </si>
  <si>
    <t>Berechnung Nutzfläche über…</t>
  </si>
  <si>
    <t>Bezugsjahr Verbrauchsdaten</t>
  </si>
  <si>
    <t>kWh/a</t>
  </si>
  <si>
    <t>Elektrischer Energieverbauch (Strom)</t>
  </si>
  <si>
    <t>Sonstige Angaben</t>
  </si>
  <si>
    <t>Bemerkungen zum Nutzerverhalten</t>
  </si>
  <si>
    <t>Schwachstellenanalyse</t>
  </si>
  <si>
    <t>Gebäude-steckbrief</t>
  </si>
  <si>
    <r>
      <t>Beheizte Fläche in m</t>
    </r>
    <r>
      <rPr>
        <vertAlign val="superscript"/>
        <sz val="12"/>
        <color indexed="8"/>
        <rFont val="Arial"/>
        <family val="2"/>
      </rPr>
      <t>2</t>
    </r>
  </si>
  <si>
    <t>m²</t>
  </si>
  <si>
    <t>Nutzungsart</t>
  </si>
  <si>
    <t>ja</t>
  </si>
  <si>
    <t>nein</t>
  </si>
  <si>
    <t>Energieverbrauch</t>
  </si>
  <si>
    <t>Stromverbrauch</t>
  </si>
  <si>
    <t>Spezifische Energieverbrauchswerte</t>
  </si>
  <si>
    <t>Stromverbrauchswert</t>
  </si>
  <si>
    <t>kWh/m²a</t>
  </si>
  <si>
    <t>Technische Daten Heizungssystem</t>
  </si>
  <si>
    <t>Gebäudehülle</t>
  </si>
  <si>
    <t>Umrechnung Energieträger</t>
  </si>
  <si>
    <t>Pflanzenöl</t>
  </si>
  <si>
    <t>Erfassungsjahr</t>
  </si>
  <si>
    <t>Heizungsanlage</t>
  </si>
  <si>
    <t>Anlagentechnik</t>
  </si>
  <si>
    <t>Katholische Kirchenstiftung</t>
  </si>
  <si>
    <t>Bauwerk: Typ</t>
  </si>
  <si>
    <t>Bauwerk: Bezeichnung</t>
  </si>
  <si>
    <t>Landkreis</t>
  </si>
  <si>
    <t>Dekanat</t>
  </si>
  <si>
    <t xml:space="preserve">Region </t>
  </si>
  <si>
    <t>Durchgeführte Sanierungsmaßnahmen: Anlagentechnik</t>
  </si>
  <si>
    <t>Durchgeführte Sanierungsmaßnahmen: Gebäudehülle</t>
  </si>
  <si>
    <t>Kellerdecken</t>
  </si>
  <si>
    <t>Außen/Innenwand</t>
  </si>
  <si>
    <t>Dach/Decke</t>
  </si>
  <si>
    <t>Pumpen</t>
  </si>
  <si>
    <t>Pfarrkirche</t>
  </si>
  <si>
    <t>Sonstige bestehende Kirche</t>
  </si>
  <si>
    <t>Altenheim / Seelsorgeinrichtungen</t>
  </si>
  <si>
    <t>Kirchenzentrum / Pfarrzentrum</t>
  </si>
  <si>
    <t>Hauptgebäude</t>
  </si>
  <si>
    <t>Anbau</t>
  </si>
  <si>
    <t>3. Geschoss</t>
  </si>
  <si>
    <t>UG Keller</t>
  </si>
  <si>
    <t>1949 bis 1978</t>
  </si>
  <si>
    <t>1979 bis 1994</t>
  </si>
  <si>
    <t>1995 bis 2001</t>
  </si>
  <si>
    <t>ab 2002</t>
  </si>
  <si>
    <t>Baualter</t>
  </si>
  <si>
    <t>Baualtersklasse</t>
  </si>
  <si>
    <t>Detaillierte Grundrisspläne</t>
  </si>
  <si>
    <t>Ster</t>
  </si>
  <si>
    <t>Kemnath-Wunsiedel</t>
  </si>
  <si>
    <t>Tirschenreuth</t>
  </si>
  <si>
    <t>Neustadt/Waldnaab</t>
  </si>
  <si>
    <t>Weiden</t>
  </si>
  <si>
    <t>Leuchtenberg</t>
  </si>
  <si>
    <t>Nabburg</t>
  </si>
  <si>
    <t>Sulzbach-Hirschau</t>
  </si>
  <si>
    <t>Neunburg-Oberviechtach</t>
  </si>
  <si>
    <t>Amberg-Ensdorf</t>
  </si>
  <si>
    <t>Schwandorf</t>
  </si>
  <si>
    <t>Roding</t>
  </si>
  <si>
    <t>Cham</t>
  </si>
  <si>
    <t>Kötzting</t>
  </si>
  <si>
    <t>Viechtach</t>
  </si>
  <si>
    <t>Deggendorf-Plattling</t>
  </si>
  <si>
    <t>Bogenberg-Pondorf</t>
  </si>
  <si>
    <t>Geiselhöring</t>
  </si>
  <si>
    <t>Dingolfing</t>
  </si>
  <si>
    <t>Frontenhausen-Pilsting</t>
  </si>
  <si>
    <t>Eggenfelden</t>
  </si>
  <si>
    <t>Vilsbiburg</t>
  </si>
  <si>
    <t>Landshut-Altheim</t>
  </si>
  <si>
    <t>Rottenburg</t>
  </si>
  <si>
    <t>Abensberg-Mainburg</t>
  </si>
  <si>
    <t>Geisenfeld</t>
  </si>
  <si>
    <t>Pförring</t>
  </si>
  <si>
    <t>Kelheim</t>
  </si>
  <si>
    <t>Alteglofsheim-Schierling</t>
  </si>
  <si>
    <t>Donaustauf</t>
  </si>
  <si>
    <t>Regenstauf</t>
  </si>
  <si>
    <t>Laaber</t>
  </si>
  <si>
    <t>Stadt Amberg</t>
  </si>
  <si>
    <t>Stadt Landshut</t>
  </si>
  <si>
    <t>Stadt Regensburg</t>
  </si>
  <si>
    <t>Stadt Straubing</t>
  </si>
  <si>
    <t>Stadt Weiden</t>
  </si>
  <si>
    <t>Straubing (Land)</t>
  </si>
  <si>
    <t>Regensburg (Land)</t>
  </si>
  <si>
    <t xml:space="preserve">mit Dämmung </t>
  </si>
  <si>
    <t>ohne Dämmung</t>
  </si>
  <si>
    <t xml:space="preserve">Wärmedämmverbundsystem </t>
  </si>
  <si>
    <t>Vorhangfassade</t>
  </si>
  <si>
    <t>Innenwanddämmung</t>
  </si>
  <si>
    <t>Aufsparrendämmung</t>
  </si>
  <si>
    <t>Kombination</t>
  </si>
  <si>
    <t>unbekannt</t>
  </si>
  <si>
    <t>Dämmung oberste Geschossdecke begehbar</t>
  </si>
  <si>
    <t>Keine Besonderheiten</t>
  </si>
  <si>
    <t>Technische Daten Umwälzpumpen</t>
  </si>
  <si>
    <t>Heizungspumpe 1</t>
  </si>
  <si>
    <t>Typ</t>
  </si>
  <si>
    <t>max. Leistung</t>
  </si>
  <si>
    <t>Regelart</t>
  </si>
  <si>
    <t>Heizungspumpe 2</t>
  </si>
  <si>
    <t>Heizungspumpe 3</t>
  </si>
  <si>
    <t>Heizungspumpe 4</t>
  </si>
  <si>
    <t>Heizungspumpe 5</t>
  </si>
  <si>
    <t>[-]</t>
  </si>
  <si>
    <t>[W]</t>
  </si>
  <si>
    <t>[u/s/e/d]</t>
  </si>
  <si>
    <t>[u / s / e / d]</t>
  </si>
  <si>
    <t>Gebäudebaujahr</t>
  </si>
  <si>
    <t>Beheizte Grundfläche</t>
  </si>
  <si>
    <t>Umwälzpumpe 1</t>
  </si>
  <si>
    <t>Umwälzpumpe 2</t>
  </si>
  <si>
    <t>Umwälzpumpe 3</t>
  </si>
  <si>
    <t>Umwälzpumpe 4</t>
  </si>
  <si>
    <t>Umwälzpumpe 5</t>
  </si>
  <si>
    <t>Schwachstellenanalyse: Gebäudehülle</t>
  </si>
  <si>
    <t>Schwachstellenanalyse: Anlagentechnik</t>
  </si>
  <si>
    <t>kWh/ltr</t>
  </si>
  <si>
    <t>kWh/m³</t>
  </si>
  <si>
    <t>kWh/kg</t>
  </si>
  <si>
    <r>
      <t xml:space="preserve">kWh </t>
    </r>
    <r>
      <rPr>
        <vertAlign val="subscript"/>
        <sz val="11"/>
        <color theme="1"/>
        <rFont val="Calibri"/>
        <family val="2"/>
        <scheme val="minor"/>
      </rPr>
      <t>Gas</t>
    </r>
  </si>
  <si>
    <r>
      <t xml:space="preserve">kWh </t>
    </r>
    <r>
      <rPr>
        <vertAlign val="subscript"/>
        <sz val="11"/>
        <color theme="1"/>
        <rFont val="Calibri"/>
        <family val="2"/>
        <scheme val="minor"/>
      </rPr>
      <t>Strom</t>
    </r>
  </si>
  <si>
    <r>
      <t xml:space="preserve">m³ </t>
    </r>
    <r>
      <rPr>
        <vertAlign val="subscript"/>
        <sz val="11"/>
        <color theme="1"/>
        <rFont val="Calibri"/>
        <family val="2"/>
        <scheme val="minor"/>
      </rPr>
      <t>Gas</t>
    </r>
  </si>
  <si>
    <r>
      <t xml:space="preserve">m³ </t>
    </r>
    <r>
      <rPr>
        <vertAlign val="subscript"/>
        <sz val="11"/>
        <color theme="1"/>
        <rFont val="Calibri"/>
        <family val="2"/>
        <scheme val="minor"/>
      </rPr>
      <t>Hackgut</t>
    </r>
  </si>
  <si>
    <t>kWh/Ster</t>
  </si>
  <si>
    <r>
      <t xml:space="preserve">Liter </t>
    </r>
    <r>
      <rPr>
        <vertAlign val="subscript"/>
        <sz val="11"/>
        <color theme="1"/>
        <rFont val="Calibri"/>
        <family val="2"/>
        <scheme val="minor"/>
      </rPr>
      <t xml:space="preserve">Öl </t>
    </r>
  </si>
  <si>
    <r>
      <t xml:space="preserve">Liter </t>
    </r>
    <r>
      <rPr>
        <vertAlign val="subscript"/>
        <sz val="11"/>
        <color theme="1"/>
        <rFont val="Calibri"/>
        <family val="2"/>
        <scheme val="minor"/>
      </rPr>
      <t>Fl.Gas</t>
    </r>
  </si>
  <si>
    <r>
      <t xml:space="preserve">kg </t>
    </r>
    <r>
      <rPr>
        <vertAlign val="subscript"/>
        <sz val="11"/>
        <color theme="1"/>
        <rFont val="Calibri"/>
        <family val="2"/>
        <scheme val="minor"/>
      </rPr>
      <t>Pellets</t>
    </r>
  </si>
  <si>
    <r>
      <t xml:space="preserve">kg </t>
    </r>
    <r>
      <rPr>
        <vertAlign val="subscript"/>
        <sz val="11"/>
        <color theme="1"/>
        <rFont val="Calibri"/>
        <family val="2"/>
        <scheme val="minor"/>
      </rPr>
      <t>Hackgut</t>
    </r>
  </si>
  <si>
    <r>
      <t xml:space="preserve">kg </t>
    </r>
    <r>
      <rPr>
        <vertAlign val="subscript"/>
        <sz val="11"/>
        <color theme="1"/>
        <rFont val="Calibri"/>
        <family val="2"/>
        <scheme val="minor"/>
      </rPr>
      <t>Fl.Gas</t>
    </r>
  </si>
  <si>
    <t>Button einfügen: Funktion zum Erzeugen eines neuen Tabellenblattes</t>
  </si>
  <si>
    <t>Energieträger II</t>
  </si>
  <si>
    <t>Energieträger I</t>
  </si>
  <si>
    <t>Nennwärmeleistung I</t>
  </si>
  <si>
    <t>Nennwärmeleistung II</t>
  </si>
  <si>
    <t>thermischer Energieverbrauch I</t>
  </si>
  <si>
    <t>thermischer Energieverbrauch II</t>
  </si>
  <si>
    <t>Heizenergieverbrauchswert (I+II)</t>
  </si>
  <si>
    <t>Vergleichskennwerte</t>
  </si>
  <si>
    <t>Bibliothek</t>
  </si>
  <si>
    <t>Wohngebäude</t>
  </si>
  <si>
    <t>Benefiziatenhaus</t>
  </si>
  <si>
    <t>Sonstige</t>
  </si>
  <si>
    <t>k.A.</t>
  </si>
  <si>
    <t>Thermisch</t>
  </si>
  <si>
    <t>Elektrisch</t>
  </si>
  <si>
    <t>AGES Kennwerte</t>
  </si>
  <si>
    <t>u = ungeregelt</t>
  </si>
  <si>
    <t>s = stufen-geregelt</t>
  </si>
  <si>
    <t>e = elektronisch geregelt</t>
  </si>
  <si>
    <t>d = Differenzdruck geregelt</t>
  </si>
  <si>
    <t>Anlage: Pdf-Datei</t>
  </si>
  <si>
    <t>Jahr der San.</t>
  </si>
  <si>
    <t>Heizzentrale</t>
  </si>
  <si>
    <t>Überprüfen Sie mit Hilfe eines Thermometers die richtige Raumtemperatur. In Büroräumen beträgt diese zwischen 19 und 22°C</t>
  </si>
  <si>
    <t>Die Heizkörper sind regelmäßig zu entlüften. Nur so können diese die maximale Wärme an den Raum abgeben.</t>
  </si>
  <si>
    <r>
      <t xml:space="preserve">Eine Optimierung der Heizungssteuerung bringt weitere Einsparungen.                                      </t>
    </r>
    <r>
      <rPr>
        <b/>
        <u/>
        <sz val="11"/>
        <color theme="1"/>
        <rFont val="Calibri"/>
        <family val="2"/>
        <scheme val="minor"/>
      </rPr>
      <t>Aber Vorsicht:</t>
    </r>
    <r>
      <rPr>
        <sz val="11"/>
        <color theme="1"/>
        <rFont val="Calibri"/>
        <family val="2"/>
        <scheme val="minor"/>
      </rPr>
      <t xml:space="preserve"> Da muss ein Fachmann ran!</t>
    </r>
  </si>
  <si>
    <r>
      <t xml:space="preserve">Richtiges Lüften spart zusätzliche Energie. Zu empfehlen ist das Stoßlüften. </t>
    </r>
    <r>
      <rPr>
        <b/>
        <u/>
        <sz val="11"/>
        <color theme="1"/>
        <rFont val="Calibri"/>
        <family val="2"/>
        <scheme val="minor"/>
      </rPr>
      <t>Wichtig dabei:</t>
    </r>
    <r>
      <rPr>
        <sz val="11"/>
        <color theme="1"/>
        <rFont val="Calibri"/>
        <family val="2"/>
        <scheme val="minor"/>
      </rPr>
      <t xml:space="preserve"> Immer das Heizkörperthermostat auf Stellung 0 zu drehen. </t>
    </r>
  </si>
  <si>
    <t>Eine regelmäßige Wartung der Heizungsanlage ist für einen effizienten Betrieb unerlässlich</t>
  </si>
  <si>
    <t>Überprüfen Sie die Leuchtmittel in Ihrem Gebäude. Auch die Beleuchtungssteuerung sollte genau unter die Lupe genommen werden.</t>
  </si>
  <si>
    <r>
      <t xml:space="preserve">Die jährlichen Wartung der Anlage kann mit einem hydraulischen Abgleich der Heizung verbunden werden.  </t>
    </r>
    <r>
      <rPr>
        <b/>
        <u/>
        <sz val="11"/>
        <color theme="1"/>
        <rFont val="Calibri"/>
        <family val="2"/>
        <scheme val="minor"/>
      </rPr>
      <t>Auch hier gilt:</t>
    </r>
    <r>
      <rPr>
        <sz val="11"/>
        <color theme="1"/>
        <rFont val="Calibri"/>
        <family val="2"/>
        <scheme val="minor"/>
      </rPr>
      <t xml:space="preserve"> Lass den Fachmann ran!</t>
    </r>
  </si>
  <si>
    <t>Schalten Sie die elektrischen Geräte in Ihrem Gebäude komplett aus. Auch im Stand-By-Zustand verbrauchen diese nämlich Unmengen an Energie!</t>
  </si>
  <si>
    <t>Kann selbst erledigt werden</t>
  </si>
  <si>
    <t>Kann zum Teil selbst erledigt werden</t>
  </si>
  <si>
    <t>Muss von einem Fachmann durchgeführt werden</t>
  </si>
  <si>
    <t>Nach Energieträger sortieren --&gt; Untereinander</t>
  </si>
  <si>
    <t>Weitere Boiler vorhanden? Ja/Nein --&gt; Anzahl und Leistung</t>
  </si>
  <si>
    <t>Eigenes Feld: Solarthermie und PV</t>
  </si>
  <si>
    <t xml:space="preserve">Fläche </t>
  </si>
  <si>
    <t>Installierte Leistung</t>
  </si>
  <si>
    <t>Jährliche Stromeinspeisung</t>
  </si>
  <si>
    <t>Stromeigennutzung --&gt; Ja/Nein</t>
  </si>
  <si>
    <t>Eigenes Feld: Lüftungsanlagen</t>
  </si>
  <si>
    <t>Heizung --&gt; Ja/Nein</t>
  </si>
  <si>
    <t>Kühlung</t>
  </si>
  <si>
    <t>Vorhanden?</t>
  </si>
  <si>
    <t>Wird sie genutzt?</t>
  </si>
  <si>
    <t>Be-/Entfeuchtung</t>
  </si>
  <si>
    <t>Wärmerückgewinnung</t>
  </si>
  <si>
    <t>Eigenes Feld: Beleuchtung</t>
  </si>
  <si>
    <t>Vermietung</t>
  </si>
  <si>
    <t>Datum</t>
  </si>
  <si>
    <t>Gebäudeform</t>
  </si>
  <si>
    <t>Pfarrzentrum</t>
  </si>
  <si>
    <t>Jahr der Sanierung</t>
  </si>
  <si>
    <t xml:space="preserve">Zwischensparrendämmung </t>
  </si>
  <si>
    <t>Untersparrendämmung</t>
  </si>
  <si>
    <t>Fenster</t>
  </si>
  <si>
    <t>Türen</t>
  </si>
  <si>
    <t>E-Mail</t>
  </si>
  <si>
    <t>Restaurierung Fenster</t>
  </si>
  <si>
    <t>Komplettaustausch Fenster</t>
  </si>
  <si>
    <t>Restaurierung Türen</t>
  </si>
  <si>
    <t>Komplettaustausch Türen</t>
  </si>
  <si>
    <t>Lageplan beifügen</t>
  </si>
  <si>
    <t>Anzahl</t>
  </si>
  <si>
    <t>Dezentrale WW-Erzeuger (Boiler)</t>
  </si>
  <si>
    <t>Heizzentrale für mehrere Gebäude vorhanden?</t>
  </si>
  <si>
    <t>Technische Daten Solaranlage</t>
  </si>
  <si>
    <t>Zeitpunkt der Inbetriebnahme</t>
  </si>
  <si>
    <t>Installierte Fläche</t>
  </si>
  <si>
    <t>Verwendung</t>
  </si>
  <si>
    <t>Technische Daten Photovoltaikanlage</t>
  </si>
  <si>
    <t>jährliche Netzeinspeisung</t>
  </si>
  <si>
    <t>Stromeigennutzung</t>
  </si>
  <si>
    <t>Anmerkungen</t>
  </si>
  <si>
    <t>thermischer Energieverbrauch (Energieträger I)</t>
  </si>
  <si>
    <t>thermischer Energieverbrauch (Energieträger II)</t>
  </si>
  <si>
    <t>Stromanbieter</t>
  </si>
  <si>
    <t>Pfarrvikar-Haus</t>
  </si>
  <si>
    <t>Wohnhaus (Mietobjekt)</t>
  </si>
  <si>
    <t>Schwesternheim</t>
  </si>
  <si>
    <t>Anmerkungen zu den Sanierungsmaßnahmen</t>
  </si>
  <si>
    <t>Verwendungsarten</t>
  </si>
  <si>
    <t>Art der Wärmeübergabe</t>
  </si>
  <si>
    <t>Heizkörper</t>
  </si>
  <si>
    <t>Fußbodenheizung</t>
  </si>
  <si>
    <t>Wandheizung</t>
  </si>
  <si>
    <t>Umluftheizung</t>
  </si>
  <si>
    <t>Unterbankheizung</t>
  </si>
  <si>
    <t>Sonstiges</t>
  </si>
  <si>
    <t>Heizungspumpe 6</t>
  </si>
  <si>
    <t>Heizungspumpe 7</t>
  </si>
  <si>
    <t>Heizungspumpe 8</t>
  </si>
  <si>
    <t>Heizungspumpe 9</t>
  </si>
  <si>
    <t>Heizungspumpe 10</t>
  </si>
  <si>
    <t>u</t>
  </si>
  <si>
    <t>s</t>
  </si>
  <si>
    <t>e</t>
  </si>
  <si>
    <t>d</t>
  </si>
  <si>
    <t>Nutzung: Heizung</t>
  </si>
  <si>
    <t>Nutzung: Kühlung</t>
  </si>
  <si>
    <t>Nutzung: Be-/Entfeuchtung</t>
  </si>
  <si>
    <t>Wärmerückgewinnung vorhanden</t>
  </si>
  <si>
    <t>Regelmäßige Nutzung</t>
  </si>
  <si>
    <t>Technische Daten Lüftungsanlage</t>
  </si>
  <si>
    <t>Heizungsunterstützung</t>
  </si>
  <si>
    <t>WW-Bereitung</t>
  </si>
  <si>
    <t>keine Angaben</t>
  </si>
  <si>
    <t>Wasserverbrauch</t>
  </si>
  <si>
    <t>Allgemeine Angaben</t>
  </si>
  <si>
    <t>Sanierungsmaßnahmen: Gebäudehülle</t>
  </si>
  <si>
    <t>Sanierungsmaßnahmen: Anlagentechnik</t>
  </si>
  <si>
    <t>Technische Angaben</t>
  </si>
  <si>
    <t>jährliche Einspeisung</t>
  </si>
  <si>
    <t>kWh</t>
  </si>
  <si>
    <t>Umwälzpumpe 6</t>
  </si>
  <si>
    <t>Umwälzpumpe 7</t>
  </si>
  <si>
    <t>Umwälzpumpe 8</t>
  </si>
  <si>
    <t>Umwälzpumpe 9</t>
  </si>
  <si>
    <t>Umwälzpumpe 10</t>
  </si>
  <si>
    <t>k.A</t>
  </si>
  <si>
    <t>Seite 1/3</t>
  </si>
  <si>
    <t>Seite 2/3</t>
  </si>
  <si>
    <t>Seite 3/3</t>
  </si>
  <si>
    <t>Energetische Bewertung</t>
  </si>
  <si>
    <t>Vergleichswert</t>
  </si>
  <si>
    <t>IST-Zustand</t>
  </si>
  <si>
    <t>Heizenergie</t>
  </si>
  <si>
    <t xml:space="preserve">Liter Öl </t>
  </si>
  <si>
    <t>m³</t>
  </si>
  <si>
    <t>Erfassung Technische Daten</t>
  </si>
  <si>
    <t>Erfassung Verbrauchsdaten</t>
  </si>
  <si>
    <r>
      <t xml:space="preserve">Gebäudeumrisse                         </t>
    </r>
    <r>
      <rPr>
        <sz val="10"/>
        <color theme="1"/>
        <rFont val="Arial"/>
        <family val="2"/>
      </rPr>
      <t>(keine Pläne vorhanden)</t>
    </r>
  </si>
  <si>
    <t>%</t>
  </si>
  <si>
    <t>Abweichung in Prozent vom Referenzwert</t>
  </si>
  <si>
    <t>Grün</t>
  </si>
  <si>
    <t>Orange</t>
  </si>
  <si>
    <t>Rot</t>
  </si>
  <si>
    <t>Energieampel</t>
  </si>
  <si>
    <t>Abweichung vom Referenzwert</t>
  </si>
  <si>
    <t>kleiner 30%</t>
  </si>
  <si>
    <t>zwischen 30% und 50%</t>
  </si>
  <si>
    <t>über 50%</t>
  </si>
  <si>
    <t>Pfarrerhaus</t>
  </si>
  <si>
    <t>Lüftunsanlage vorhanden</t>
  </si>
  <si>
    <t>Luftmenge</t>
  </si>
  <si>
    <t>m³/h</t>
  </si>
  <si>
    <t>Fernwärme</t>
  </si>
  <si>
    <r>
      <t>kWh</t>
    </r>
    <r>
      <rPr>
        <vertAlign val="subscript"/>
        <sz val="11"/>
        <color theme="1"/>
        <rFont val="Calibri"/>
        <family val="2"/>
        <scheme val="minor"/>
      </rPr>
      <t xml:space="preserve"> Fernw.</t>
    </r>
  </si>
  <si>
    <t>kWh Fernw.</t>
  </si>
  <si>
    <t>Übergabe 1</t>
  </si>
  <si>
    <t>Übergabe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</si>
</sst>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€_-;\-* #,##0\ _€_-;_-* &quot;-&quot;\ _€_-;_-@_-"/>
    <numFmt numFmtId="164" formatCode="0.0"/>
    <numFmt numFmtId="165" formatCode="0_ ;\-0\ "/>
  </numFmts>
  <fonts count="36" x14ac:knownFonts="1">
    <font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sz val="11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393">
    <xf numFmtId="0" fontId="0" fillId="0" borderId="0" xfId="0"/>
    <xf numFmtId="0" fontId="0" fillId="5" borderId="0" xfId="0" applyFill="1"/>
    <xf numFmtId="0" fontId="1" fillId="0" borderId="0" xfId="0" applyFont="1" applyFill="1" applyAlignment="1"/>
    <xf numFmtId="0" fontId="0" fillId="0" borderId="0" xfId="0" applyFill="1"/>
    <xf numFmtId="0" fontId="2" fillId="0" borderId="8" xfId="0" applyFont="1" applyBorder="1" applyAlignment="1">
      <alignment horizontal="left" vertical="center" wrapText="1"/>
    </xf>
    <xf numFmtId="0" fontId="0" fillId="5" borderId="18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0" xfId="0" applyFill="1" applyBorder="1"/>
    <xf numFmtId="0" fontId="0" fillId="5" borderId="21" xfId="0" applyFill="1" applyBorder="1"/>
    <xf numFmtId="0" fontId="0" fillId="3" borderId="18" xfId="0" applyFill="1" applyBorder="1"/>
    <xf numFmtId="0" fontId="0" fillId="3" borderId="19" xfId="0" applyFill="1" applyBorder="1"/>
    <xf numFmtId="0" fontId="2" fillId="5" borderId="2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top" wrapText="1"/>
    </xf>
    <xf numFmtId="0" fontId="0" fillId="2" borderId="0" xfId="0" applyFill="1" applyBorder="1"/>
    <xf numFmtId="0" fontId="5" fillId="5" borderId="0" xfId="0" applyFont="1" applyFill="1" applyBorder="1"/>
    <xf numFmtId="0" fontId="2" fillId="0" borderId="9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/>
    </xf>
    <xf numFmtId="0" fontId="7" fillId="5" borderId="22" xfId="0" applyFont="1" applyFill="1" applyBorder="1" applyAlignment="1">
      <alignment horizontal="left" vertical="center"/>
    </xf>
    <xf numFmtId="0" fontId="5" fillId="5" borderId="16" xfId="0" applyFont="1" applyFill="1" applyBorder="1" applyAlignment="1">
      <alignment horizontal="left" vertical="center"/>
    </xf>
    <xf numFmtId="0" fontId="5" fillId="5" borderId="14" xfId="0" applyFont="1" applyFill="1" applyBorder="1"/>
    <xf numFmtId="0" fontId="5" fillId="2" borderId="20" xfId="0" applyFont="1" applyFill="1" applyBorder="1"/>
    <xf numFmtId="0" fontId="5" fillId="2" borderId="0" xfId="0" applyFont="1" applyFill="1" applyBorder="1"/>
    <xf numFmtId="0" fontId="0" fillId="2" borderId="21" xfId="0" applyFill="1" applyBorder="1"/>
    <xf numFmtId="0" fontId="0" fillId="5" borderId="28" xfId="0" applyFill="1" applyBorder="1"/>
    <xf numFmtId="0" fontId="5" fillId="5" borderId="20" xfId="0" applyFont="1" applyFill="1" applyBorder="1"/>
    <xf numFmtId="0" fontId="11" fillId="3" borderId="21" xfId="0" applyFont="1" applyFill="1" applyBorder="1" applyAlignment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 wrapText="1"/>
    </xf>
    <xf numFmtId="0" fontId="5" fillId="5" borderId="22" xfId="0" applyFont="1" applyFill="1" applyBorder="1"/>
    <xf numFmtId="0" fontId="2" fillId="0" borderId="1" xfId="0" applyFont="1" applyBorder="1" applyAlignment="1">
      <alignment horizontal="left" vertical="center" wrapText="1"/>
    </xf>
    <xf numFmtId="0" fontId="5" fillId="5" borderId="1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left" vertical="center"/>
    </xf>
    <xf numFmtId="0" fontId="5" fillId="5" borderId="39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5" borderId="36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3" fillId="0" borderId="0" xfId="0" applyFont="1"/>
    <xf numFmtId="0" fontId="5" fillId="5" borderId="0" xfId="0" applyFont="1" applyFill="1" applyBorder="1" applyAlignment="1">
      <alignment horizontal="left" vertical="center"/>
    </xf>
    <xf numFmtId="0" fontId="5" fillId="5" borderId="21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0" fontId="5" fillId="5" borderId="23" xfId="0" applyFont="1" applyFill="1" applyBorder="1" applyAlignment="1">
      <alignment horizontal="left" vertical="center"/>
    </xf>
    <xf numFmtId="0" fontId="4" fillId="5" borderId="2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4" fillId="5" borderId="20" xfId="0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11" fillId="3" borderId="19" xfId="0" applyFont="1" applyFill="1" applyBorder="1" applyAlignment="1"/>
    <xf numFmtId="0" fontId="0" fillId="5" borderId="35" xfId="0" applyFill="1" applyBorder="1"/>
    <xf numFmtId="0" fontId="0" fillId="5" borderId="26" xfId="0" applyFill="1" applyBorder="1"/>
    <xf numFmtId="0" fontId="5" fillId="2" borderId="28" xfId="0" applyFont="1" applyFill="1" applyBorder="1"/>
    <xf numFmtId="0" fontId="0" fillId="2" borderId="18" xfId="0" applyFill="1" applyBorder="1"/>
    <xf numFmtId="0" fontId="5" fillId="2" borderId="18" xfId="0" applyFont="1" applyFill="1" applyBorder="1"/>
    <xf numFmtId="0" fontId="0" fillId="2" borderId="19" xfId="0" applyFill="1" applyBorder="1"/>
    <xf numFmtId="2" fontId="0" fillId="0" borderId="0" xfId="0" applyNumberFormat="1"/>
    <xf numFmtId="164" fontId="0" fillId="0" borderId="0" xfId="0" applyNumberFormat="1"/>
    <xf numFmtId="0" fontId="10" fillId="0" borderId="0" xfId="0" applyFont="1"/>
    <xf numFmtId="0" fontId="0" fillId="0" borderId="0" xfId="0" applyAlignment="1">
      <alignment horizontal="center"/>
    </xf>
    <xf numFmtId="0" fontId="0" fillId="8" borderId="0" xfId="0" applyFill="1"/>
    <xf numFmtId="0" fontId="8" fillId="5" borderId="0" xfId="0" applyFont="1" applyFill="1" applyBorder="1"/>
    <xf numFmtId="0" fontId="8" fillId="5" borderId="21" xfId="0" applyFont="1" applyFill="1" applyBorder="1"/>
    <xf numFmtId="0" fontId="0" fillId="5" borderId="7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14" fontId="8" fillId="5" borderId="20" xfId="0" applyNumberFormat="1" applyFont="1" applyFill="1" applyBorder="1" applyAlignment="1">
      <alignment horizontal="center"/>
    </xf>
    <xf numFmtId="0" fontId="0" fillId="6" borderId="0" xfId="0" applyFill="1"/>
    <xf numFmtId="0" fontId="2" fillId="9" borderId="30" xfId="0" applyFont="1" applyFill="1" applyBorder="1" applyAlignment="1">
      <alignment horizontal="left" vertical="center" wrapText="1"/>
    </xf>
    <xf numFmtId="0" fontId="20" fillId="10" borderId="43" xfId="0" applyFont="1" applyFill="1" applyBorder="1" applyAlignment="1">
      <alignment horizontal="center" vertical="top"/>
    </xf>
    <xf numFmtId="0" fontId="21" fillId="0" borderId="43" xfId="0" applyFont="1" applyBorder="1" applyAlignment="1">
      <alignment horizontal="center" vertical="top"/>
    </xf>
    <xf numFmtId="0" fontId="0" fillId="5" borderId="40" xfId="0" applyFill="1" applyBorder="1" applyAlignment="1">
      <alignment wrapText="1"/>
    </xf>
    <xf numFmtId="0" fontId="0" fillId="5" borderId="42" xfId="0" applyFill="1" applyBorder="1"/>
    <xf numFmtId="0" fontId="0" fillId="5" borderId="18" xfId="0" applyFill="1" applyBorder="1" applyAlignment="1">
      <alignment wrapText="1"/>
    </xf>
    <xf numFmtId="0" fontId="21" fillId="5" borderId="43" xfId="0" applyFont="1" applyFill="1" applyBorder="1" applyAlignment="1">
      <alignment horizontal="center" vertical="top"/>
    </xf>
    <xf numFmtId="0" fontId="20" fillId="10" borderId="44" xfId="0" applyFont="1" applyFill="1" applyBorder="1" applyAlignment="1">
      <alignment horizontal="center" vertical="top"/>
    </xf>
    <xf numFmtId="0" fontId="21" fillId="0" borderId="44" xfId="0" applyFont="1" applyBorder="1" applyAlignment="1">
      <alignment horizontal="center" vertical="top"/>
    </xf>
    <xf numFmtId="0" fontId="0" fillId="5" borderId="0" xfId="0" applyFill="1" applyBorder="1" applyAlignment="1">
      <alignment wrapText="1"/>
    </xf>
    <xf numFmtId="0" fontId="0" fillId="5" borderId="40" xfId="0" applyFill="1" applyBorder="1"/>
    <xf numFmtId="0" fontId="0" fillId="5" borderId="42" xfId="0" applyFill="1" applyBorder="1" applyAlignment="1">
      <alignment wrapText="1"/>
    </xf>
    <xf numFmtId="0" fontId="21" fillId="5" borderId="44" xfId="0" applyFont="1" applyFill="1" applyBorder="1" applyAlignment="1">
      <alignment horizontal="center" vertical="top"/>
    </xf>
    <xf numFmtId="0" fontId="0" fillId="5" borderId="40" xfId="0" applyFill="1" applyBorder="1" applyAlignment="1">
      <alignment vertical="center" wrapText="1"/>
    </xf>
    <xf numFmtId="0" fontId="0" fillId="5" borderId="0" xfId="0" applyFill="1" applyBorder="1" applyAlignment="1">
      <alignment horizontal="left" vertical="top" wrapText="1"/>
    </xf>
    <xf numFmtId="0" fontId="20" fillId="10" borderId="45" xfId="0" applyFont="1" applyFill="1" applyBorder="1" applyAlignment="1">
      <alignment horizontal="center" vertical="top"/>
    </xf>
    <xf numFmtId="0" fontId="21" fillId="0" borderId="45" xfId="0" applyFont="1" applyBorder="1" applyAlignment="1">
      <alignment horizontal="center" vertical="top"/>
    </xf>
    <xf numFmtId="0" fontId="0" fillId="5" borderId="26" xfId="0" applyFill="1" applyBorder="1" applyAlignment="1">
      <alignment wrapText="1"/>
    </xf>
    <xf numFmtId="0" fontId="0" fillId="5" borderId="42" xfId="0" applyFill="1" applyBorder="1" applyAlignment="1">
      <alignment horizontal="left" vertical="top" wrapText="1"/>
    </xf>
    <xf numFmtId="0" fontId="21" fillId="5" borderId="45" xfId="0" applyFont="1" applyFill="1" applyBorder="1" applyAlignment="1">
      <alignment horizontal="center" vertical="top"/>
    </xf>
    <xf numFmtId="0" fontId="0" fillId="5" borderId="0" xfId="0" applyFill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5" fillId="5" borderId="21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0" fontId="5" fillId="5" borderId="22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 wrapText="1"/>
    </xf>
    <xf numFmtId="0" fontId="23" fillId="5" borderId="23" xfId="0" applyFont="1" applyFill="1" applyBorder="1" applyAlignment="1">
      <alignment wrapText="1"/>
    </xf>
    <xf numFmtId="0" fontId="13" fillId="5" borderId="0" xfId="0" applyFont="1" applyFill="1" applyBorder="1"/>
    <xf numFmtId="0" fontId="13" fillId="5" borderId="20" xfId="0" applyFont="1" applyFill="1" applyBorder="1"/>
    <xf numFmtId="0" fontId="2" fillId="5" borderId="46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left" vertical="center"/>
    </xf>
    <xf numFmtId="0" fontId="5" fillId="5" borderId="24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vertical="center"/>
    </xf>
    <xf numFmtId="0" fontId="5" fillId="5" borderId="24" xfId="0" applyFont="1" applyFill="1" applyBorder="1" applyAlignment="1">
      <alignment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30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5" borderId="15" xfId="0" applyFont="1" applyFill="1" applyBorder="1" applyAlignment="1">
      <alignment vertical="center"/>
    </xf>
    <xf numFmtId="0" fontId="5" fillId="5" borderId="23" xfId="0" applyFont="1" applyFill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/>
    </xf>
    <xf numFmtId="0" fontId="16" fillId="5" borderId="21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>
      <alignment vertical="center" wrapText="1"/>
    </xf>
    <xf numFmtId="0" fontId="5" fillId="5" borderId="23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21" xfId="0" applyFont="1" applyFill="1" applyBorder="1" applyAlignment="1">
      <alignment vertical="center" wrapText="1"/>
    </xf>
    <xf numFmtId="0" fontId="5" fillId="5" borderId="24" xfId="0" applyFont="1" applyFill="1" applyBorder="1" applyAlignment="1">
      <alignment vertical="center" wrapText="1"/>
    </xf>
    <xf numFmtId="0" fontId="5" fillId="5" borderId="47" xfId="0" applyFont="1" applyFill="1" applyBorder="1"/>
    <xf numFmtId="0" fontId="0" fillId="5" borderId="0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0" fillId="5" borderId="27" xfId="0" applyFill="1" applyBorder="1" applyAlignment="1">
      <alignment vertical="center"/>
    </xf>
    <xf numFmtId="0" fontId="8" fillId="5" borderId="0" xfId="0" applyFont="1" applyFill="1" applyBorder="1" applyAlignment="1"/>
    <xf numFmtId="0" fontId="8" fillId="5" borderId="21" xfId="0" applyFont="1" applyFill="1" applyBorder="1" applyAlignment="1"/>
    <xf numFmtId="0" fontId="8" fillId="2" borderId="21" xfId="0" applyFont="1" applyFill="1" applyBorder="1" applyAlignment="1"/>
    <xf numFmtId="0" fontId="18" fillId="5" borderId="20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16" fillId="5" borderId="0" xfId="0" applyFont="1" applyFill="1" applyBorder="1" applyAlignment="1"/>
    <xf numFmtId="0" fontId="16" fillId="5" borderId="21" xfId="0" applyFont="1" applyFill="1" applyBorder="1" applyAlignment="1"/>
    <xf numFmtId="0" fontId="5" fillId="5" borderId="0" xfId="0" applyFont="1" applyFill="1" applyBorder="1" applyAlignment="1"/>
    <xf numFmtId="0" fontId="5" fillId="5" borderId="21" xfId="0" applyFont="1" applyFill="1" applyBorder="1" applyAlignment="1"/>
    <xf numFmtId="0" fontId="2" fillId="5" borderId="0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left"/>
    </xf>
    <xf numFmtId="0" fontId="16" fillId="5" borderId="21" xfId="0" applyFont="1" applyFill="1" applyBorder="1" applyAlignment="1">
      <alignment horizontal="left"/>
    </xf>
    <xf numFmtId="0" fontId="12" fillId="5" borderId="0" xfId="0" applyFont="1" applyFill="1" applyBorder="1" applyAlignment="1"/>
    <xf numFmtId="0" fontId="12" fillId="5" borderId="21" xfId="0" applyFont="1" applyFill="1" applyBorder="1" applyAlignment="1"/>
    <xf numFmtId="0" fontId="5" fillId="6" borderId="15" xfId="0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14" fillId="7" borderId="14" xfId="0" applyFont="1" applyFill="1" applyBorder="1" applyAlignment="1">
      <alignment vertical="center"/>
    </xf>
    <xf numFmtId="0" fontId="14" fillId="7" borderId="23" xfId="0" applyFont="1" applyFill="1" applyBorder="1" applyAlignment="1">
      <alignment vertical="center"/>
    </xf>
    <xf numFmtId="0" fontId="5" fillId="9" borderId="15" xfId="0" applyFont="1" applyFill="1" applyBorder="1" applyAlignment="1">
      <alignment vertical="center"/>
    </xf>
    <xf numFmtId="0" fontId="5" fillId="9" borderId="23" xfId="0" applyFont="1" applyFill="1" applyBorder="1" applyAlignment="1">
      <alignment vertical="center"/>
    </xf>
    <xf numFmtId="0" fontId="2" fillId="6" borderId="23" xfId="0" applyFont="1" applyFill="1" applyBorder="1" applyAlignment="1">
      <alignment vertical="center"/>
    </xf>
    <xf numFmtId="0" fontId="5" fillId="6" borderId="34" xfId="0" applyFont="1" applyFill="1" applyBorder="1" applyAlignment="1">
      <alignment vertical="center"/>
    </xf>
    <xf numFmtId="0" fontId="5" fillId="6" borderId="33" xfId="0" applyFont="1" applyFill="1" applyBorder="1" applyAlignment="1">
      <alignment vertical="center"/>
    </xf>
    <xf numFmtId="0" fontId="5" fillId="9" borderId="34" xfId="0" applyFont="1" applyFill="1" applyBorder="1" applyAlignment="1">
      <alignment vertical="center"/>
    </xf>
    <xf numFmtId="0" fontId="5" fillId="9" borderId="33" xfId="0" applyFont="1" applyFill="1" applyBorder="1" applyAlignment="1">
      <alignment vertical="center"/>
    </xf>
    <xf numFmtId="3" fontId="5" fillId="6" borderId="15" xfId="0" applyNumberFormat="1" applyFont="1" applyFill="1" applyBorder="1" applyAlignment="1"/>
    <xf numFmtId="3" fontId="5" fillId="6" borderId="23" xfId="0" applyNumberFormat="1" applyFont="1" applyFill="1" applyBorder="1" applyAlignment="1"/>
    <xf numFmtId="0" fontId="0" fillId="6" borderId="15" xfId="0" applyFill="1" applyBorder="1" applyAlignment="1"/>
    <xf numFmtId="0" fontId="0" fillId="6" borderId="23" xfId="0" applyFill="1" applyBorder="1" applyAlignment="1"/>
    <xf numFmtId="0" fontId="0" fillId="6" borderId="34" xfId="0" applyFill="1" applyBorder="1" applyAlignment="1"/>
    <xf numFmtId="0" fontId="0" fillId="6" borderId="33" xfId="0" applyFill="1" applyBorder="1" applyAlignment="1"/>
    <xf numFmtId="3" fontId="27" fillId="5" borderId="0" xfId="0" applyNumberFormat="1" applyFont="1" applyFill="1" applyBorder="1"/>
    <xf numFmtId="1" fontId="29" fillId="5" borderId="0" xfId="0" applyNumberFormat="1" applyFont="1" applyFill="1" applyBorder="1"/>
    <xf numFmtId="0" fontId="29" fillId="5" borderId="20" xfId="0" applyFont="1" applyFill="1" applyBorder="1"/>
    <xf numFmtId="0" fontId="29" fillId="5" borderId="20" xfId="0" applyFont="1" applyFill="1" applyBorder="1" applyAlignment="1">
      <alignment horizontal="center"/>
    </xf>
    <xf numFmtId="14" fontId="29" fillId="5" borderId="20" xfId="0" applyNumberFormat="1" applyFont="1" applyFill="1" applyBorder="1" applyAlignment="1">
      <alignment horizontal="center"/>
    </xf>
    <xf numFmtId="0" fontId="5" fillId="7" borderId="20" xfId="0" applyFont="1" applyFill="1" applyBorder="1" applyAlignment="1">
      <alignment horizontal="right"/>
    </xf>
    <xf numFmtId="0" fontId="29" fillId="7" borderId="0" xfId="0" applyFont="1" applyFill="1" applyBorder="1" applyAlignment="1">
      <alignment horizontal="center"/>
    </xf>
    <xf numFmtId="0" fontId="30" fillId="5" borderId="0" xfId="0" applyFont="1" applyFill="1" applyBorder="1" applyAlignment="1">
      <alignment horizontal="center"/>
    </xf>
    <xf numFmtId="0" fontId="27" fillId="5" borderId="0" xfId="0" applyFont="1" applyFill="1" applyBorder="1" applyAlignment="1"/>
    <xf numFmtId="0" fontId="30" fillId="5" borderId="21" xfId="0" applyFont="1" applyFill="1" applyBorder="1" applyAlignment="1">
      <alignment horizontal="center"/>
    </xf>
    <xf numFmtId="3" fontId="28" fillId="5" borderId="0" xfId="0" applyNumberFormat="1" applyFont="1" applyFill="1" applyBorder="1"/>
    <xf numFmtId="0" fontId="29" fillId="11" borderId="0" xfId="0" applyFont="1" applyFill="1" applyBorder="1" applyAlignment="1">
      <alignment horizontal="center"/>
    </xf>
    <xf numFmtId="0" fontId="8" fillId="11" borderId="21" xfId="0" applyFont="1" applyFill="1" applyBorder="1"/>
    <xf numFmtId="0" fontId="8" fillId="2" borderId="18" xfId="0" applyFont="1" applyFill="1" applyBorder="1"/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/>
    <xf numFmtId="0" fontId="2" fillId="5" borderId="35" xfId="0" applyFont="1" applyFill="1" applyBorder="1" applyAlignment="1">
      <alignment horizontal="left" vertical="center" wrapText="1"/>
    </xf>
    <xf numFmtId="0" fontId="2" fillId="5" borderId="26" xfId="0" applyFont="1" applyFill="1" applyBorder="1" applyAlignment="1">
      <alignment horizontal="left" vertical="center" wrapText="1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2" fillId="5" borderId="18" xfId="0" applyFont="1" applyFill="1" applyBorder="1" applyAlignment="1">
      <alignment vertical="center" wrapText="1"/>
    </xf>
    <xf numFmtId="0" fontId="8" fillId="5" borderId="18" xfId="0" applyFont="1" applyFill="1" applyBorder="1" applyAlignment="1">
      <alignment horizontal="left"/>
    </xf>
    <xf numFmtId="0" fontId="8" fillId="5" borderId="18" xfId="0" applyFont="1" applyFill="1" applyBorder="1" applyAlignment="1"/>
    <xf numFmtId="0" fontId="32" fillId="5" borderId="18" xfId="0" applyFont="1" applyFill="1" applyBorder="1" applyAlignment="1"/>
    <xf numFmtId="0" fontId="2" fillId="5" borderId="26" xfId="0" applyFont="1" applyFill="1" applyBorder="1" applyAlignment="1">
      <alignment vertical="center" wrapText="1"/>
    </xf>
    <xf numFmtId="0" fontId="8" fillId="5" borderId="26" xfId="0" applyFont="1" applyFill="1" applyBorder="1" applyAlignment="1">
      <alignment horizontal="left"/>
    </xf>
    <xf numFmtId="0" fontId="8" fillId="5" borderId="26" xfId="0" applyFont="1" applyFill="1" applyBorder="1" applyAlignment="1"/>
    <xf numFmtId="0" fontId="32" fillId="5" borderId="26" xfId="0" applyFont="1" applyFill="1" applyBorder="1" applyAlignment="1"/>
    <xf numFmtId="0" fontId="25" fillId="5" borderId="20" xfId="0" applyFont="1" applyFill="1" applyBorder="1"/>
    <xf numFmtId="0" fontId="34" fillId="0" borderId="0" xfId="0" applyFont="1" applyFill="1"/>
    <xf numFmtId="0" fontId="2" fillId="5" borderId="2" xfId="0" applyFont="1" applyFill="1" applyBorder="1" applyAlignment="1">
      <alignment horizontal="left" vertical="center" wrapText="1"/>
    </xf>
    <xf numFmtId="0" fontId="13" fillId="5" borderId="0" xfId="0" applyFont="1" applyFill="1"/>
    <xf numFmtId="0" fontId="5" fillId="5" borderId="16" xfId="0" applyFont="1" applyFill="1" applyBorder="1" applyAlignment="1">
      <alignment vertical="center"/>
    </xf>
    <xf numFmtId="0" fontId="17" fillId="5" borderId="29" xfId="0" applyFont="1" applyFill="1" applyBorder="1" applyAlignment="1">
      <alignment horizontal="center" vertical="center"/>
    </xf>
    <xf numFmtId="41" fontId="27" fillId="5" borderId="0" xfId="0" applyNumberFormat="1" applyFont="1" applyFill="1" applyBorder="1"/>
    <xf numFmtId="41" fontId="27" fillId="5" borderId="21" xfId="0" applyNumberFormat="1" applyFont="1" applyFill="1" applyBorder="1" applyAlignment="1"/>
    <xf numFmtId="0" fontId="1" fillId="5" borderId="0" xfId="0" applyFont="1" applyFill="1" applyAlignment="1"/>
    <xf numFmtId="0" fontId="0" fillId="5" borderId="0" xfId="0" applyFill="1" applyAlignment="1"/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wrapText="1"/>
    </xf>
    <xf numFmtId="41" fontId="31" fillId="5" borderId="0" xfId="0" applyNumberFormat="1" applyFont="1" applyFill="1" applyBorder="1" applyAlignment="1">
      <alignment horizontal="right" vertical="center" wrapText="1"/>
    </xf>
    <xf numFmtId="41" fontId="30" fillId="5" borderId="0" xfId="0" applyNumberFormat="1" applyFont="1" applyFill="1" applyBorder="1" applyAlignment="1"/>
    <xf numFmtId="41" fontId="30" fillId="5" borderId="0" xfId="0" applyNumberFormat="1" applyFont="1" applyFill="1" applyBorder="1"/>
    <xf numFmtId="41" fontId="27" fillId="5" borderId="0" xfId="0" applyNumberFormat="1" applyFont="1" applyFill="1" applyBorder="1" applyAlignment="1">
      <alignment horizontal="center" vertical="center" wrapText="1"/>
    </xf>
    <xf numFmtId="0" fontId="34" fillId="5" borderId="0" xfId="0" applyFont="1" applyFill="1"/>
    <xf numFmtId="1" fontId="34" fillId="5" borderId="0" xfId="0" applyNumberFormat="1" applyFont="1" applyFill="1"/>
    <xf numFmtId="0" fontId="10" fillId="5" borderId="0" xfId="0" applyFont="1" applyFill="1"/>
    <xf numFmtId="0" fontId="10" fillId="0" borderId="0" xfId="0" applyFont="1" applyFill="1"/>
    <xf numFmtId="0" fontId="0" fillId="7" borderId="0" xfId="0" applyFill="1"/>
    <xf numFmtId="0" fontId="0" fillId="12" borderId="0" xfId="0" applyFill="1"/>
    <xf numFmtId="0" fontId="0" fillId="13" borderId="0" xfId="0" applyFill="1"/>
    <xf numFmtId="0" fontId="0" fillId="5" borderId="0" xfId="0" applyFill="1" applyBorder="1" applyAlignment="1"/>
    <xf numFmtId="0" fontId="0" fillId="5" borderId="21" xfId="0" applyFill="1" applyBorder="1" applyAlignment="1"/>
    <xf numFmtId="165" fontId="31" fillId="5" borderId="0" xfId="0" applyNumberFormat="1" applyFont="1" applyFill="1" applyBorder="1" applyAlignment="1">
      <alignment horizontal="left" vertical="center" wrapText="1"/>
    </xf>
    <xf numFmtId="165" fontId="30" fillId="5" borderId="0" xfId="0" applyNumberFormat="1" applyFont="1" applyFill="1" applyBorder="1" applyAlignment="1"/>
    <xf numFmtId="165" fontId="30" fillId="5" borderId="0" xfId="0" applyNumberFormat="1" applyFont="1" applyFill="1" applyBorder="1" applyAlignment="1">
      <alignment vertical="center"/>
    </xf>
    <xf numFmtId="0" fontId="5" fillId="5" borderId="0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left" vertical="center"/>
    </xf>
    <xf numFmtId="0" fontId="5" fillId="6" borderId="22" xfId="0" applyFont="1" applyFill="1" applyBorder="1" applyAlignment="1">
      <alignment horizontal="left" vertical="center"/>
    </xf>
    <xf numFmtId="0" fontId="5" fillId="6" borderId="26" xfId="0" applyFont="1" applyFill="1" applyBorder="1" applyAlignment="1">
      <alignment horizontal="left" vertical="center"/>
    </xf>
    <xf numFmtId="0" fontId="5" fillId="6" borderId="27" xfId="0" applyFont="1" applyFill="1" applyBorder="1" applyAlignment="1">
      <alignment horizontal="left" vertical="center"/>
    </xf>
    <xf numFmtId="0" fontId="5" fillId="6" borderId="16" xfId="0" applyFont="1" applyFill="1" applyBorder="1" applyAlignment="1">
      <alignment vertical="center" wrapText="1"/>
    </xf>
    <xf numFmtId="0" fontId="5" fillId="5" borderId="14" xfId="0" applyFont="1" applyFill="1" applyBorder="1" applyAlignment="1">
      <alignment vertical="center" wrapText="1"/>
    </xf>
    <xf numFmtId="0" fontId="5" fillId="6" borderId="14" xfId="0" applyFont="1" applyFill="1" applyBorder="1" applyAlignment="1" applyProtection="1">
      <alignment vertical="center"/>
      <protection locked="0"/>
    </xf>
    <xf numFmtId="0" fontId="5" fillId="6" borderId="25" xfId="0" applyFont="1" applyFill="1" applyBorder="1" applyAlignment="1" applyProtection="1">
      <alignment horizontal="left" vertical="center"/>
      <protection locked="0"/>
    </xf>
    <xf numFmtId="0" fontId="5" fillId="6" borderId="10" xfId="0" applyFont="1" applyFill="1" applyBorder="1" applyAlignment="1" applyProtection="1">
      <alignment horizontal="left" vertical="center"/>
      <protection locked="0"/>
    </xf>
    <xf numFmtId="0" fontId="5" fillId="6" borderId="7" xfId="0" applyFont="1" applyFill="1" applyBorder="1" applyAlignment="1" applyProtection="1">
      <alignment horizontal="left" vertical="center"/>
      <protection locked="0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 vertical="center"/>
      <protection locked="0"/>
    </xf>
    <xf numFmtId="0" fontId="5" fillId="6" borderId="14" xfId="0" applyFont="1" applyFill="1" applyBorder="1" applyAlignment="1" applyProtection="1">
      <alignment horizontal="right" vertical="center"/>
      <protection locked="0"/>
    </xf>
    <xf numFmtId="0" fontId="5" fillId="6" borderId="14" xfId="0" applyFont="1" applyFill="1" applyBorder="1" applyAlignment="1" applyProtection="1">
      <alignment horizontal="left" vertical="center" wrapText="1"/>
      <protection locked="0"/>
    </xf>
    <xf numFmtId="0" fontId="5" fillId="6" borderId="29" xfId="0" applyFont="1" applyFill="1" applyBorder="1" applyAlignment="1" applyProtection="1">
      <alignment horizontal="center" vertical="center"/>
      <protection locked="0"/>
    </xf>
    <xf numFmtId="0" fontId="5" fillId="6" borderId="14" xfId="0" applyFont="1" applyFill="1" applyBorder="1" applyAlignment="1" applyProtection="1">
      <alignment horizontal="left" vertical="center"/>
      <protection locked="0"/>
    </xf>
    <xf numFmtId="0" fontId="5" fillId="6" borderId="29" xfId="0" applyFont="1" applyFill="1" applyBorder="1" applyAlignment="1" applyProtection="1">
      <alignment horizontal="center" vertical="center" wrapText="1"/>
      <protection locked="0"/>
    </xf>
    <xf numFmtId="0" fontId="5" fillId="6" borderId="17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 hidden="1"/>
    </xf>
    <xf numFmtId="0" fontId="0" fillId="0" borderId="0" xfId="0" applyProtection="1">
      <protection hidden="1"/>
    </xf>
    <xf numFmtId="0" fontId="5" fillId="6" borderId="7" xfId="0" applyFont="1" applyFill="1" applyBorder="1" applyAlignment="1" applyProtection="1">
      <alignment vertical="center"/>
      <protection locked="0"/>
    </xf>
    <xf numFmtId="0" fontId="5" fillId="6" borderId="7" xfId="0" applyFont="1" applyFill="1" applyBorder="1" applyAlignment="1" applyProtection="1">
      <alignment horizontal="center" vertical="center"/>
      <protection locked="0"/>
    </xf>
    <xf numFmtId="0" fontId="5" fillId="9" borderId="14" xfId="0" applyFont="1" applyFill="1" applyBorder="1" applyAlignment="1" applyProtection="1">
      <alignment vertical="center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4" xfId="0" applyFont="1" applyFill="1" applyBorder="1" applyAlignment="1" applyProtection="1">
      <alignment vertical="center"/>
      <protection locked="0"/>
    </xf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0" fontId="5" fillId="6" borderId="31" xfId="0" applyFont="1" applyFill="1" applyBorder="1" applyAlignment="1" applyProtection="1">
      <alignment horizontal="center" vertical="center" wrapText="1"/>
      <protection locked="0"/>
    </xf>
    <xf numFmtId="0" fontId="5" fillId="6" borderId="32" xfId="0" applyFont="1" applyFill="1" applyBorder="1" applyAlignment="1" applyProtection="1">
      <alignment vertical="center"/>
      <protection locked="0"/>
    </xf>
    <xf numFmtId="0" fontId="5" fillId="9" borderId="32" xfId="0" applyFont="1" applyFill="1" applyBorder="1" applyAlignment="1" applyProtection="1">
      <alignment vertical="center"/>
      <protection locked="0"/>
    </xf>
    <xf numFmtId="3" fontId="5" fillId="6" borderId="14" xfId="0" applyNumberFormat="1" applyFont="1" applyFill="1" applyBorder="1" applyAlignment="1" applyProtection="1"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0" fillId="6" borderId="14" xfId="0" applyFill="1" applyBorder="1" applyAlignment="1" applyProtection="1">
      <protection locked="0"/>
    </xf>
    <xf numFmtId="0" fontId="0" fillId="6" borderId="32" xfId="0" applyFill="1" applyBorder="1" applyAlignment="1" applyProtection="1">
      <protection locked="0"/>
    </xf>
    <xf numFmtId="0" fontId="5" fillId="2" borderId="31" xfId="0" applyFont="1" applyFill="1" applyBorder="1" applyAlignment="1" applyProtection="1">
      <alignment horizontal="center"/>
    </xf>
    <xf numFmtId="0" fontId="12" fillId="5" borderId="0" xfId="0" applyFont="1" applyFill="1" applyBorder="1" applyAlignment="1">
      <alignment horizontal="center"/>
    </xf>
    <xf numFmtId="41" fontId="27" fillId="5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41" fontId="27" fillId="5" borderId="21" xfId="0" applyNumberFormat="1" applyFont="1" applyFill="1" applyBorder="1" applyAlignment="1">
      <alignment horizontal="center"/>
    </xf>
    <xf numFmtId="0" fontId="2" fillId="5" borderId="2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29" fillId="5" borderId="20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41" fontId="30" fillId="5" borderId="0" xfId="0" applyNumberFormat="1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0" fillId="5" borderId="0" xfId="0" applyFill="1" applyProtection="1"/>
    <xf numFmtId="0" fontId="30" fillId="5" borderId="20" xfId="0" applyFont="1" applyFill="1" applyBorder="1"/>
    <xf numFmtId="0" fontId="5" fillId="6" borderId="6" xfId="0" applyFont="1" applyFill="1" applyBorder="1" applyAlignment="1" applyProtection="1">
      <alignment horizontal="left" vertical="center"/>
      <protection locked="0"/>
    </xf>
    <xf numFmtId="0" fontId="5" fillId="6" borderId="0" xfId="0" applyFont="1" applyFill="1" applyBorder="1" applyAlignment="1" applyProtection="1">
      <alignment horizontal="left" vertical="center"/>
      <protection locked="0"/>
    </xf>
    <xf numFmtId="0" fontId="5" fillId="6" borderId="21" xfId="0" applyFont="1" applyFill="1" applyBorder="1" applyAlignment="1" applyProtection="1">
      <alignment horizontal="left" vertical="center"/>
      <protection locked="0"/>
    </xf>
    <xf numFmtId="0" fontId="35" fillId="6" borderId="25" xfId="1" applyFill="1" applyBorder="1" applyAlignment="1" applyProtection="1">
      <alignment horizontal="left" vertical="center"/>
      <protection locked="0"/>
    </xf>
    <xf numFmtId="0" fontId="5" fillId="6" borderId="26" xfId="0" applyFont="1" applyFill="1" applyBorder="1" applyAlignment="1" applyProtection="1">
      <alignment horizontal="left" vertical="center"/>
      <protection locked="0"/>
    </xf>
    <xf numFmtId="0" fontId="5" fillId="6" borderId="27" xfId="0" applyFont="1" applyFill="1" applyBorder="1" applyAlignment="1" applyProtection="1">
      <alignment horizontal="left" vertical="center"/>
      <protection locked="0"/>
    </xf>
    <xf numFmtId="0" fontId="5" fillId="6" borderId="10" xfId="0" applyFont="1" applyFill="1" applyBorder="1" applyAlignment="1" applyProtection="1">
      <alignment horizontal="left" vertical="center"/>
      <protection locked="0"/>
    </xf>
    <xf numFmtId="0" fontId="5" fillId="6" borderId="11" xfId="0" applyFont="1" applyFill="1" applyBorder="1" applyAlignment="1" applyProtection="1">
      <alignment horizontal="left" vertical="center"/>
      <protection locked="0"/>
    </xf>
    <xf numFmtId="0" fontId="5" fillId="6" borderId="22" xfId="0" applyFont="1" applyFill="1" applyBorder="1" applyAlignment="1" applyProtection="1">
      <alignment horizontal="left" vertical="center"/>
      <protection locked="0"/>
    </xf>
    <xf numFmtId="0" fontId="5" fillId="4" borderId="14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5" fillId="6" borderId="14" xfId="0" applyFont="1" applyFill="1" applyBorder="1" applyAlignment="1" applyProtection="1">
      <alignment horizontal="left" vertical="center"/>
      <protection locked="0"/>
    </xf>
    <xf numFmtId="0" fontId="5" fillId="6" borderId="15" xfId="0" applyFont="1" applyFill="1" applyBorder="1" applyAlignment="1" applyProtection="1">
      <alignment horizontal="left" vertical="center"/>
      <protection locked="0"/>
    </xf>
    <xf numFmtId="0" fontId="5" fillId="6" borderId="23" xfId="0" applyFont="1" applyFill="1" applyBorder="1" applyAlignment="1" applyProtection="1">
      <alignment horizontal="left" vertical="center"/>
      <protection locked="0"/>
    </xf>
    <xf numFmtId="14" fontId="5" fillId="7" borderId="37" xfId="0" applyNumberFormat="1" applyFont="1" applyFill="1" applyBorder="1" applyAlignment="1">
      <alignment horizontal="center" vertical="center"/>
    </xf>
    <xf numFmtId="0" fontId="5" fillId="7" borderId="37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7" borderId="14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5" fillId="7" borderId="14" xfId="0" applyNumberFormat="1" applyFont="1" applyFill="1" applyBorder="1" applyAlignment="1" applyProtection="1">
      <alignment horizontal="center" vertical="center"/>
    </xf>
    <xf numFmtId="0" fontId="5" fillId="7" borderId="16" xfId="0" applyNumberFormat="1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0" fontId="5" fillId="5" borderId="23" xfId="0" applyFont="1" applyFill="1" applyBorder="1" applyAlignment="1">
      <alignment vertical="center"/>
    </xf>
    <xf numFmtId="0" fontId="2" fillId="5" borderId="46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3" fontId="5" fillId="6" borderId="14" xfId="0" applyNumberFormat="1" applyFont="1" applyFill="1" applyBorder="1" applyAlignment="1" applyProtection="1">
      <alignment horizontal="center" vertical="center"/>
      <protection locked="0"/>
    </xf>
    <xf numFmtId="3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3" fontId="5" fillId="6" borderId="14" xfId="0" applyNumberFormat="1" applyFont="1" applyFill="1" applyBorder="1" applyAlignment="1" applyProtection="1">
      <alignment horizontal="center"/>
      <protection locked="0"/>
    </xf>
    <xf numFmtId="3" fontId="5" fillId="6" borderId="16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" fontId="5" fillId="6" borderId="32" xfId="0" applyNumberFormat="1" applyFont="1" applyFill="1" applyBorder="1" applyAlignment="1" applyProtection="1">
      <alignment horizontal="center"/>
      <protection locked="0"/>
    </xf>
    <xf numFmtId="3" fontId="5" fillId="6" borderId="48" xfId="0" applyNumberFormat="1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33" fillId="3" borderId="18" xfId="0" applyFont="1" applyFill="1" applyBorder="1" applyAlignment="1">
      <alignment horizontal="center"/>
    </xf>
    <xf numFmtId="0" fontId="26" fillId="3" borderId="40" xfId="0" applyFont="1" applyFill="1" applyBorder="1" applyAlignment="1">
      <alignment horizontal="left" vertical="center" wrapText="1"/>
    </xf>
    <xf numFmtId="0" fontId="26" fillId="3" borderId="41" xfId="0" applyFont="1" applyFill="1" applyBorder="1" applyAlignment="1">
      <alignment horizontal="left" vertical="center" wrapText="1"/>
    </xf>
    <xf numFmtId="0" fontId="26" fillId="3" borderId="42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center"/>
    </xf>
    <xf numFmtId="41" fontId="27" fillId="5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165" fontId="27" fillId="5" borderId="0" xfId="0" applyNumberFormat="1" applyFont="1" applyFill="1" applyBorder="1" applyAlignment="1">
      <alignment horizontal="center" vertical="center"/>
    </xf>
    <xf numFmtId="165" fontId="27" fillId="5" borderId="21" xfId="0" applyNumberFormat="1" applyFont="1" applyFill="1" applyBorder="1" applyAlignment="1">
      <alignment horizontal="center" vertical="center"/>
    </xf>
    <xf numFmtId="41" fontId="31" fillId="5" borderId="0" xfId="0" applyNumberFormat="1" applyFont="1" applyFill="1" applyBorder="1" applyAlignment="1">
      <alignment horizontal="center" vertical="center" wrapText="1"/>
    </xf>
    <xf numFmtId="41" fontId="31" fillId="5" borderId="21" xfId="0" applyNumberFormat="1" applyFont="1" applyFill="1" applyBorder="1" applyAlignment="1">
      <alignment horizontal="center" vertical="center" wrapText="1"/>
    </xf>
    <xf numFmtId="41" fontId="27" fillId="5" borderId="21" xfId="0" applyNumberFormat="1" applyFont="1" applyFill="1" applyBorder="1" applyAlignment="1">
      <alignment horizontal="center"/>
    </xf>
    <xf numFmtId="165" fontId="27" fillId="5" borderId="0" xfId="0" applyNumberFormat="1" applyFont="1" applyFill="1" applyBorder="1" applyAlignment="1">
      <alignment horizontal="center"/>
    </xf>
    <xf numFmtId="165" fontId="27" fillId="5" borderId="21" xfId="0" applyNumberFormat="1" applyFont="1" applyFill="1" applyBorder="1" applyAlignment="1">
      <alignment horizontal="center"/>
    </xf>
    <xf numFmtId="0" fontId="0" fillId="5" borderId="18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/>
      <protection locked="0"/>
    </xf>
    <xf numFmtId="0" fontId="12" fillId="5" borderId="35" xfId="0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41" fontId="24" fillId="5" borderId="0" xfId="0" applyNumberFormat="1" applyFont="1" applyFill="1" applyBorder="1" applyAlignment="1">
      <alignment horizontal="center"/>
    </xf>
    <xf numFmtId="41" fontId="24" fillId="5" borderId="21" xfId="0" applyNumberFormat="1" applyFont="1" applyFill="1" applyBorder="1" applyAlignment="1">
      <alignment horizontal="center"/>
    </xf>
    <xf numFmtId="0" fontId="2" fillId="5" borderId="2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41" fontId="0" fillId="5" borderId="0" xfId="0" applyNumberFormat="1" applyFill="1" applyBorder="1" applyAlignment="1">
      <alignment horizontal="center" vertical="center"/>
    </xf>
    <xf numFmtId="41" fontId="0" fillId="5" borderId="21" xfId="0" applyNumberFormat="1" applyFill="1" applyBorder="1" applyAlignment="1">
      <alignment horizontal="center" vertical="center"/>
    </xf>
    <xf numFmtId="0" fontId="29" fillId="5" borderId="20" xfId="0" applyNumberFormat="1" applyFont="1" applyFill="1" applyBorder="1" applyAlignment="1">
      <alignment horizontal="center"/>
    </xf>
    <xf numFmtId="0" fontId="29" fillId="5" borderId="0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41" fontId="30" fillId="5" borderId="0" xfId="0" applyNumberFormat="1" applyFont="1" applyFill="1" applyBorder="1" applyAlignment="1">
      <alignment horizontal="center"/>
    </xf>
    <xf numFmtId="41" fontId="30" fillId="5" borderId="21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5" fillId="5" borderId="20" xfId="0" applyFont="1" applyFill="1" applyBorder="1" applyAlignment="1">
      <alignment horizontal="center"/>
    </xf>
    <xf numFmtId="41" fontId="30" fillId="5" borderId="0" xfId="0" applyNumberFormat="1" applyFont="1" applyFill="1" applyBorder="1" applyAlignment="1">
      <alignment horizontal="center" wrapText="1"/>
    </xf>
    <xf numFmtId="41" fontId="30" fillId="5" borderId="21" xfId="0" applyNumberFormat="1" applyFont="1" applyFill="1" applyBorder="1" applyAlignment="1">
      <alignment horizontal="center" wrapText="1"/>
    </xf>
  </cellXfs>
  <cellStyles count="2">
    <cellStyle name="Hyperlink" xfId="1" builtinId="8"/>
    <cellStyle name="Standard" xfId="0" builtinId="0"/>
  </cellStyles>
  <dxfs count="9"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Gebäudesteckbrief!$W$125</c:f>
              <c:strCache>
                <c:ptCount val="1"/>
                <c:pt idx="0">
                  <c:v>Vergleichswert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76562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53125E-2"/>
                  <c:y val="-4.327932376664020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Gebäudesteckbrief!$C$132:$C$133</c:f>
              <c:strCache>
                <c:ptCount val="2"/>
                <c:pt idx="0">
                  <c:v>Strom</c:v>
                </c:pt>
                <c:pt idx="1">
                  <c:v>Heizenergie</c:v>
                </c:pt>
              </c:strCache>
            </c:strRef>
          </c:cat>
          <c:val>
            <c:numRef>
              <c:f>Gebäudesteckbrief!$W$126:$W$127</c:f>
            </c:numRef>
          </c:val>
        </c:ser>
        <c:ser>
          <c:idx val="1"/>
          <c:order val="1"/>
          <c:tx>
            <c:strRef>
              <c:f>Gebäudesteckbrief!$D$131</c:f>
              <c:strCache>
                <c:ptCount val="1"/>
                <c:pt idx="0">
                  <c:v>IST-Zustand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78645833333333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275785351049867E-2"/>
                  <c:y val="-9.4432423992326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Gebäudesteckbrief!$C$132:$C$133</c:f>
              <c:strCache>
                <c:ptCount val="2"/>
                <c:pt idx="0">
                  <c:v>Strom</c:v>
                </c:pt>
                <c:pt idx="1">
                  <c:v>Heizenergie</c:v>
                </c:pt>
              </c:strCache>
            </c:strRef>
          </c:cat>
          <c:val>
            <c:numRef>
              <c:f>Gebäudesteckbrief!$D$132:$D$133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0373120"/>
        <c:axId val="46886848"/>
        <c:axId val="0"/>
      </c:bar3DChart>
      <c:catAx>
        <c:axId val="9037312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de-DE"/>
          </a:p>
        </c:txPr>
        <c:crossAx val="46886848"/>
        <c:crosses val="autoZero"/>
        <c:auto val="1"/>
        <c:lblAlgn val="ctr"/>
        <c:lblOffset val="100"/>
        <c:noMultiLvlLbl val="0"/>
      </c:catAx>
      <c:valAx>
        <c:axId val="46886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 sz="800" b="1"/>
                  <a:t>Verbrauchskennwert [kWh/m²*a]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90373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411252889331554"/>
          <c:y val="0.85165293054321523"/>
          <c:w val="0.45806061351706029"/>
          <c:h val="7.9674778613013322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J$16" lockText="1" noThreeD="1"/>
</file>

<file path=xl/ctrlProps/ctrlProp4.xml><?xml version="1.0" encoding="utf-8"?>
<formControlPr xmlns="http://schemas.microsoft.com/office/spreadsheetml/2009/9/main" objectType="CheckBox" fmlaLink="$J$17" lockText="1" noThreeD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jpeg"/><Relationship Id="rId7" Type="http://schemas.openxmlformats.org/officeDocument/2006/relationships/image" Target="../media/image8.pn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38</xdr:row>
          <xdr:rowOff>0</xdr:rowOff>
        </xdr:from>
        <xdr:to>
          <xdr:col>2</xdr:col>
          <xdr:colOff>923925</xdr:colOff>
          <xdr:row>38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38</xdr:row>
          <xdr:rowOff>0</xdr:rowOff>
        </xdr:from>
        <xdr:to>
          <xdr:col>4</xdr:col>
          <xdr:colOff>857250</xdr:colOff>
          <xdr:row>38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1504950</xdr:colOff>
          <xdr:row>17</xdr:row>
          <xdr:rowOff>133350</xdr:rowOff>
        </xdr:from>
        <xdr:to>
          <xdr:col>2</xdr:col>
          <xdr:colOff>0</xdr:colOff>
          <xdr:row>19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1504950</xdr:colOff>
          <xdr:row>21</xdr:row>
          <xdr:rowOff>9525</xdr:rowOff>
        </xdr:from>
        <xdr:to>
          <xdr:col>1</xdr:col>
          <xdr:colOff>1752600</xdr:colOff>
          <xdr:row>22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468901</xdr:colOff>
      <xdr:row>141</xdr:row>
      <xdr:rowOff>94073</xdr:rowOff>
    </xdr:from>
    <xdr:to>
      <xdr:col>4</xdr:col>
      <xdr:colOff>680609</xdr:colOff>
      <xdr:row>142</xdr:row>
      <xdr:rowOff>37701</xdr:rowOff>
    </xdr:to>
    <xdr:sp macro="" textlink="">
      <xdr:nvSpPr>
        <xdr:cNvPr id="23" name="Rechteck 22"/>
        <xdr:cNvSpPr/>
      </xdr:nvSpPr>
      <xdr:spPr>
        <a:xfrm rot="2656481">
          <a:off x="4921631" y="27340543"/>
          <a:ext cx="211708" cy="12915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545135</xdr:colOff>
      <xdr:row>141</xdr:row>
      <xdr:rowOff>25028</xdr:rowOff>
    </xdr:from>
    <xdr:to>
      <xdr:col>5</xdr:col>
      <xdr:colOff>7620</xdr:colOff>
      <xdr:row>146</xdr:row>
      <xdr:rowOff>3256</xdr:rowOff>
    </xdr:to>
    <xdr:sp macro="" textlink="">
      <xdr:nvSpPr>
        <xdr:cNvPr id="6" name="Rechteck 5"/>
        <xdr:cNvSpPr/>
      </xdr:nvSpPr>
      <xdr:spPr>
        <a:xfrm>
          <a:off x="4995215" y="26954108"/>
          <a:ext cx="293065" cy="89262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0</xdr:row>
          <xdr:rowOff>85725</xdr:rowOff>
        </xdr:from>
        <xdr:to>
          <xdr:col>21</xdr:col>
          <xdr:colOff>466725</xdr:colOff>
          <xdr:row>1</xdr:row>
          <xdr:rowOff>190500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</a:rPr>
                <a:t>Daten übernehmen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1024346</xdr:colOff>
      <xdr:row>123</xdr:row>
      <xdr:rowOff>128452</xdr:rowOff>
    </xdr:from>
    <xdr:to>
      <xdr:col>4</xdr:col>
      <xdr:colOff>475706</xdr:colOff>
      <xdr:row>138</xdr:row>
      <xdr:rowOff>75112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337457</xdr:colOff>
      <xdr:row>142</xdr:row>
      <xdr:rowOff>174172</xdr:rowOff>
    </xdr:from>
    <xdr:to>
      <xdr:col>4</xdr:col>
      <xdr:colOff>522514</xdr:colOff>
      <xdr:row>144</xdr:row>
      <xdr:rowOff>1</xdr:rowOff>
    </xdr:to>
    <xdr:sp macro="" textlink="">
      <xdr:nvSpPr>
        <xdr:cNvPr id="5" name="Ellipse 4"/>
        <xdr:cNvSpPr/>
      </xdr:nvSpPr>
      <xdr:spPr>
        <a:xfrm>
          <a:off x="4789714" y="27562629"/>
          <a:ext cx="185057" cy="19594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337457</xdr:colOff>
      <xdr:row>141</xdr:row>
      <xdr:rowOff>174173</xdr:rowOff>
    </xdr:from>
    <xdr:to>
      <xdr:col>4</xdr:col>
      <xdr:colOff>522514</xdr:colOff>
      <xdr:row>143</xdr:row>
      <xdr:rowOff>2</xdr:rowOff>
    </xdr:to>
    <xdr:sp macro="" textlink="">
      <xdr:nvSpPr>
        <xdr:cNvPr id="7" name="Ellipse 6"/>
        <xdr:cNvSpPr/>
      </xdr:nvSpPr>
      <xdr:spPr>
        <a:xfrm>
          <a:off x="4789714" y="27377573"/>
          <a:ext cx="185057" cy="19594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337457</xdr:colOff>
      <xdr:row>143</xdr:row>
      <xdr:rowOff>174173</xdr:rowOff>
    </xdr:from>
    <xdr:to>
      <xdr:col>4</xdr:col>
      <xdr:colOff>522514</xdr:colOff>
      <xdr:row>145</xdr:row>
      <xdr:rowOff>1</xdr:rowOff>
    </xdr:to>
    <xdr:sp macro="" textlink="">
      <xdr:nvSpPr>
        <xdr:cNvPr id="8" name="Ellipse 7"/>
        <xdr:cNvSpPr/>
      </xdr:nvSpPr>
      <xdr:spPr>
        <a:xfrm>
          <a:off x="4789714" y="27747687"/>
          <a:ext cx="185057" cy="19594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713578</xdr:colOff>
      <xdr:row>141</xdr:row>
      <xdr:rowOff>43543</xdr:rowOff>
    </xdr:from>
    <xdr:to>
      <xdr:col>4</xdr:col>
      <xdr:colOff>310806</xdr:colOff>
      <xdr:row>146</xdr:row>
      <xdr:rowOff>21771</xdr:rowOff>
    </xdr:to>
    <xdr:sp macro="" textlink="">
      <xdr:nvSpPr>
        <xdr:cNvPr id="10" name="Rechteck 9"/>
        <xdr:cNvSpPr/>
      </xdr:nvSpPr>
      <xdr:spPr>
        <a:xfrm>
          <a:off x="4371178" y="27097171"/>
          <a:ext cx="390759" cy="8978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524017</xdr:colOff>
      <xdr:row>142</xdr:row>
      <xdr:rowOff>141887</xdr:rowOff>
    </xdr:from>
    <xdr:to>
      <xdr:col>4</xdr:col>
      <xdr:colOff>735725</xdr:colOff>
      <xdr:row>143</xdr:row>
      <xdr:rowOff>89337</xdr:rowOff>
    </xdr:to>
    <xdr:sp macro="" textlink="">
      <xdr:nvSpPr>
        <xdr:cNvPr id="11" name="Rechteck 10"/>
        <xdr:cNvSpPr/>
      </xdr:nvSpPr>
      <xdr:spPr>
        <a:xfrm rot="2656481">
          <a:off x="4975148" y="27379446"/>
          <a:ext cx="211708" cy="13138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671162</xdr:colOff>
      <xdr:row>143</xdr:row>
      <xdr:rowOff>115611</xdr:rowOff>
    </xdr:from>
    <xdr:to>
      <xdr:col>5</xdr:col>
      <xdr:colOff>52553</xdr:colOff>
      <xdr:row>144</xdr:row>
      <xdr:rowOff>63061</xdr:rowOff>
    </xdr:to>
    <xdr:sp macro="" textlink="">
      <xdr:nvSpPr>
        <xdr:cNvPr id="12" name="Rechteck 11"/>
        <xdr:cNvSpPr/>
      </xdr:nvSpPr>
      <xdr:spPr>
        <a:xfrm rot="2656481">
          <a:off x="5122293" y="27537101"/>
          <a:ext cx="211708" cy="13138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524018</xdr:colOff>
      <xdr:row>143</xdr:row>
      <xdr:rowOff>147142</xdr:rowOff>
    </xdr:from>
    <xdr:to>
      <xdr:col>4</xdr:col>
      <xdr:colOff>735726</xdr:colOff>
      <xdr:row>144</xdr:row>
      <xdr:rowOff>94592</xdr:rowOff>
    </xdr:to>
    <xdr:sp macro="" textlink="">
      <xdr:nvSpPr>
        <xdr:cNvPr id="13" name="Rechteck 12"/>
        <xdr:cNvSpPr/>
      </xdr:nvSpPr>
      <xdr:spPr>
        <a:xfrm rot="2656481">
          <a:off x="4978787" y="27321234"/>
          <a:ext cx="211708" cy="12915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124625</xdr:colOff>
      <xdr:row>143</xdr:row>
      <xdr:rowOff>84080</xdr:rowOff>
    </xdr:from>
    <xdr:to>
      <xdr:col>4</xdr:col>
      <xdr:colOff>336333</xdr:colOff>
      <xdr:row>144</xdr:row>
      <xdr:rowOff>31530</xdr:rowOff>
    </xdr:to>
    <xdr:sp macro="" textlink="">
      <xdr:nvSpPr>
        <xdr:cNvPr id="14" name="Rechteck 13"/>
        <xdr:cNvSpPr/>
      </xdr:nvSpPr>
      <xdr:spPr>
        <a:xfrm rot="2656481">
          <a:off x="4575756" y="27505570"/>
          <a:ext cx="211708" cy="13138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129880</xdr:colOff>
      <xdr:row>142</xdr:row>
      <xdr:rowOff>89335</xdr:rowOff>
    </xdr:from>
    <xdr:to>
      <xdr:col>4</xdr:col>
      <xdr:colOff>341588</xdr:colOff>
      <xdr:row>143</xdr:row>
      <xdr:rowOff>36785</xdr:rowOff>
    </xdr:to>
    <xdr:sp macro="" textlink="">
      <xdr:nvSpPr>
        <xdr:cNvPr id="15" name="Rechteck 14"/>
        <xdr:cNvSpPr/>
      </xdr:nvSpPr>
      <xdr:spPr>
        <a:xfrm rot="2656481">
          <a:off x="4581011" y="27326894"/>
          <a:ext cx="211708" cy="13138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473488</xdr:colOff>
      <xdr:row>145</xdr:row>
      <xdr:rowOff>1816</xdr:rowOff>
    </xdr:from>
    <xdr:to>
      <xdr:col>4</xdr:col>
      <xdr:colOff>685196</xdr:colOff>
      <xdr:row>145</xdr:row>
      <xdr:rowOff>130974</xdr:rowOff>
    </xdr:to>
    <xdr:sp macro="" textlink="">
      <xdr:nvSpPr>
        <xdr:cNvPr id="17" name="Rechteck 16"/>
        <xdr:cNvSpPr/>
      </xdr:nvSpPr>
      <xdr:spPr>
        <a:xfrm rot="2656481">
          <a:off x="4928257" y="27539324"/>
          <a:ext cx="211708" cy="12915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245132</xdr:colOff>
      <xdr:row>144</xdr:row>
      <xdr:rowOff>124664</xdr:rowOff>
    </xdr:from>
    <xdr:to>
      <xdr:col>4</xdr:col>
      <xdr:colOff>374290</xdr:colOff>
      <xdr:row>145</xdr:row>
      <xdr:rowOff>154664</xdr:rowOff>
    </xdr:to>
    <xdr:sp macro="" textlink="">
      <xdr:nvSpPr>
        <xdr:cNvPr id="18" name="Rechteck 17"/>
        <xdr:cNvSpPr/>
      </xdr:nvSpPr>
      <xdr:spPr>
        <a:xfrm rot="3129802">
          <a:off x="4658626" y="27521739"/>
          <a:ext cx="211708" cy="12915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325880</xdr:colOff>
      <xdr:row>143</xdr:row>
      <xdr:rowOff>169984</xdr:rowOff>
    </xdr:from>
    <xdr:to>
      <xdr:col>4</xdr:col>
      <xdr:colOff>527539</xdr:colOff>
      <xdr:row>145</xdr:row>
      <xdr:rowOff>3638</xdr:rowOff>
    </xdr:to>
    <xdr:sp macro="" textlink="">
      <xdr:nvSpPr>
        <xdr:cNvPr id="20" name="Ellipse 19"/>
        <xdr:cNvSpPr/>
      </xdr:nvSpPr>
      <xdr:spPr>
        <a:xfrm>
          <a:off x="4780649" y="27344076"/>
          <a:ext cx="201659" cy="19707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325880</xdr:colOff>
      <xdr:row>141</xdr:row>
      <xdr:rowOff>169985</xdr:rowOff>
    </xdr:from>
    <xdr:to>
      <xdr:col>4</xdr:col>
      <xdr:colOff>527539</xdr:colOff>
      <xdr:row>143</xdr:row>
      <xdr:rowOff>3640</xdr:rowOff>
    </xdr:to>
    <xdr:sp macro="" textlink="">
      <xdr:nvSpPr>
        <xdr:cNvPr id="21" name="Ellipse 20"/>
        <xdr:cNvSpPr/>
      </xdr:nvSpPr>
      <xdr:spPr>
        <a:xfrm>
          <a:off x="4780649" y="26980662"/>
          <a:ext cx="201659" cy="19707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150849</xdr:colOff>
      <xdr:row>141</xdr:row>
      <xdr:rowOff>47691</xdr:rowOff>
    </xdr:from>
    <xdr:to>
      <xdr:col>4</xdr:col>
      <xdr:colOff>362557</xdr:colOff>
      <xdr:row>141</xdr:row>
      <xdr:rowOff>176849</xdr:rowOff>
    </xdr:to>
    <xdr:sp macro="" textlink="">
      <xdr:nvSpPr>
        <xdr:cNvPr id="24" name="Rechteck 23"/>
        <xdr:cNvSpPr/>
      </xdr:nvSpPr>
      <xdr:spPr>
        <a:xfrm rot="2656481">
          <a:off x="4603579" y="27294161"/>
          <a:ext cx="211708" cy="12915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325880</xdr:colOff>
      <xdr:row>142</xdr:row>
      <xdr:rowOff>169983</xdr:rowOff>
    </xdr:from>
    <xdr:to>
      <xdr:col>4</xdr:col>
      <xdr:colOff>527539</xdr:colOff>
      <xdr:row>144</xdr:row>
      <xdr:rowOff>3638</xdr:rowOff>
    </xdr:to>
    <xdr:sp macro="" textlink="">
      <xdr:nvSpPr>
        <xdr:cNvPr id="22" name="Ellipse 21"/>
        <xdr:cNvSpPr/>
      </xdr:nvSpPr>
      <xdr:spPr>
        <a:xfrm>
          <a:off x="4780649" y="27162368"/>
          <a:ext cx="201659" cy="19707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185532</xdr:colOff>
      <xdr:row>141</xdr:row>
      <xdr:rowOff>79513</xdr:rowOff>
    </xdr:from>
    <xdr:to>
      <xdr:col>4</xdr:col>
      <xdr:colOff>675862</xdr:colOff>
      <xdr:row>145</xdr:row>
      <xdr:rowOff>112644</xdr:rowOff>
    </xdr:to>
    <xdr:sp macro="" textlink="">
      <xdr:nvSpPr>
        <xdr:cNvPr id="16" name="Abgerundetes Rechteck 15"/>
        <xdr:cNvSpPr/>
      </xdr:nvSpPr>
      <xdr:spPr>
        <a:xfrm>
          <a:off x="4638262" y="27325983"/>
          <a:ext cx="490330" cy="775252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518635</xdr:colOff>
      <xdr:row>141</xdr:row>
      <xdr:rowOff>63797</xdr:rowOff>
    </xdr:from>
    <xdr:to>
      <xdr:col>3</xdr:col>
      <xdr:colOff>643846</xdr:colOff>
      <xdr:row>142</xdr:row>
      <xdr:rowOff>93922</xdr:rowOff>
    </xdr:to>
    <xdr:sp macro="" textlink="">
      <xdr:nvSpPr>
        <xdr:cNvPr id="33" name="Rechteck 32"/>
        <xdr:cNvSpPr/>
      </xdr:nvSpPr>
      <xdr:spPr>
        <a:xfrm rot="3073063">
          <a:off x="4136230" y="26887292"/>
          <a:ext cx="211708" cy="12521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337457</xdr:colOff>
      <xdr:row>142</xdr:row>
      <xdr:rowOff>174172</xdr:rowOff>
    </xdr:from>
    <xdr:to>
      <xdr:col>3</xdr:col>
      <xdr:colOff>522514</xdr:colOff>
      <xdr:row>144</xdr:row>
      <xdr:rowOff>1</xdr:rowOff>
    </xdr:to>
    <xdr:sp macro="" textlink="">
      <xdr:nvSpPr>
        <xdr:cNvPr id="34" name="Ellipse 33"/>
        <xdr:cNvSpPr/>
      </xdr:nvSpPr>
      <xdr:spPr>
        <a:xfrm>
          <a:off x="4790187" y="27606172"/>
          <a:ext cx="185057" cy="19689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337457</xdr:colOff>
      <xdr:row>141</xdr:row>
      <xdr:rowOff>174173</xdr:rowOff>
    </xdr:from>
    <xdr:to>
      <xdr:col>3</xdr:col>
      <xdr:colOff>522514</xdr:colOff>
      <xdr:row>143</xdr:row>
      <xdr:rowOff>2</xdr:rowOff>
    </xdr:to>
    <xdr:sp macro="" textlink="">
      <xdr:nvSpPr>
        <xdr:cNvPr id="35" name="Ellipse 34"/>
        <xdr:cNvSpPr/>
      </xdr:nvSpPr>
      <xdr:spPr>
        <a:xfrm>
          <a:off x="4790187" y="27420643"/>
          <a:ext cx="185057" cy="19688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337457</xdr:colOff>
      <xdr:row>143</xdr:row>
      <xdr:rowOff>174173</xdr:rowOff>
    </xdr:from>
    <xdr:to>
      <xdr:col>3</xdr:col>
      <xdr:colOff>522514</xdr:colOff>
      <xdr:row>145</xdr:row>
      <xdr:rowOff>1</xdr:rowOff>
    </xdr:to>
    <xdr:sp macro="" textlink="">
      <xdr:nvSpPr>
        <xdr:cNvPr id="36" name="Ellipse 35"/>
        <xdr:cNvSpPr/>
      </xdr:nvSpPr>
      <xdr:spPr>
        <a:xfrm>
          <a:off x="4790187" y="27791703"/>
          <a:ext cx="185057" cy="19688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524017</xdr:colOff>
      <xdr:row>142</xdr:row>
      <xdr:rowOff>128915</xdr:rowOff>
    </xdr:from>
    <xdr:to>
      <xdr:col>3</xdr:col>
      <xdr:colOff>735725</xdr:colOff>
      <xdr:row>143</xdr:row>
      <xdr:rowOff>76365</xdr:rowOff>
    </xdr:to>
    <xdr:sp macro="" textlink="">
      <xdr:nvSpPr>
        <xdr:cNvPr id="37" name="Rechteck 36"/>
        <xdr:cNvSpPr/>
      </xdr:nvSpPr>
      <xdr:spPr>
        <a:xfrm rot="2367026">
          <a:off x="4184860" y="27090745"/>
          <a:ext cx="211708" cy="12903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671162</xdr:colOff>
      <xdr:row>143</xdr:row>
      <xdr:rowOff>115611</xdr:rowOff>
    </xdr:from>
    <xdr:to>
      <xdr:col>4</xdr:col>
      <xdr:colOff>52553</xdr:colOff>
      <xdr:row>144</xdr:row>
      <xdr:rowOff>63061</xdr:rowOff>
    </xdr:to>
    <xdr:sp macro="" textlink="">
      <xdr:nvSpPr>
        <xdr:cNvPr id="38" name="Rechteck 37"/>
        <xdr:cNvSpPr/>
      </xdr:nvSpPr>
      <xdr:spPr>
        <a:xfrm rot="2656481">
          <a:off x="5123892" y="27733141"/>
          <a:ext cx="209652" cy="13298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524018</xdr:colOff>
      <xdr:row>143</xdr:row>
      <xdr:rowOff>147142</xdr:rowOff>
    </xdr:from>
    <xdr:to>
      <xdr:col>3</xdr:col>
      <xdr:colOff>735726</xdr:colOff>
      <xdr:row>144</xdr:row>
      <xdr:rowOff>94592</xdr:rowOff>
    </xdr:to>
    <xdr:sp macro="" textlink="">
      <xdr:nvSpPr>
        <xdr:cNvPr id="39" name="Rechteck 38"/>
        <xdr:cNvSpPr/>
      </xdr:nvSpPr>
      <xdr:spPr>
        <a:xfrm rot="2656481">
          <a:off x="4976748" y="27764672"/>
          <a:ext cx="211708" cy="13298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124625</xdr:colOff>
      <xdr:row>143</xdr:row>
      <xdr:rowOff>84080</xdr:rowOff>
    </xdr:from>
    <xdr:to>
      <xdr:col>3</xdr:col>
      <xdr:colOff>336333</xdr:colOff>
      <xdr:row>144</xdr:row>
      <xdr:rowOff>31530</xdr:rowOff>
    </xdr:to>
    <xdr:sp macro="" textlink="">
      <xdr:nvSpPr>
        <xdr:cNvPr id="40" name="Rechteck 39"/>
        <xdr:cNvSpPr/>
      </xdr:nvSpPr>
      <xdr:spPr>
        <a:xfrm rot="2656481">
          <a:off x="4577355" y="27701610"/>
          <a:ext cx="211708" cy="13298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171217</xdr:colOff>
      <xdr:row>142</xdr:row>
      <xdr:rowOff>38269</xdr:rowOff>
    </xdr:from>
    <xdr:to>
      <xdr:col>3</xdr:col>
      <xdr:colOff>300250</xdr:colOff>
      <xdr:row>143</xdr:row>
      <xdr:rowOff>68394</xdr:rowOff>
    </xdr:to>
    <xdr:sp macro="" textlink="">
      <xdr:nvSpPr>
        <xdr:cNvPr id="41" name="Rechteck 40"/>
        <xdr:cNvSpPr/>
      </xdr:nvSpPr>
      <xdr:spPr>
        <a:xfrm rot="2963878">
          <a:off x="3790723" y="27041436"/>
          <a:ext cx="211708" cy="12903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245132</xdr:colOff>
      <xdr:row>144</xdr:row>
      <xdr:rowOff>124664</xdr:rowOff>
    </xdr:from>
    <xdr:to>
      <xdr:col>3</xdr:col>
      <xdr:colOff>374290</xdr:colOff>
      <xdr:row>145</xdr:row>
      <xdr:rowOff>154664</xdr:rowOff>
    </xdr:to>
    <xdr:sp macro="" textlink="">
      <xdr:nvSpPr>
        <xdr:cNvPr id="42" name="Rechteck 41"/>
        <xdr:cNvSpPr/>
      </xdr:nvSpPr>
      <xdr:spPr>
        <a:xfrm rot="3129802">
          <a:off x="4654676" y="27970911"/>
          <a:ext cx="215530" cy="12915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325880</xdr:colOff>
      <xdr:row>143</xdr:row>
      <xdr:rowOff>169984</xdr:rowOff>
    </xdr:from>
    <xdr:to>
      <xdr:col>3</xdr:col>
      <xdr:colOff>527539</xdr:colOff>
      <xdr:row>145</xdr:row>
      <xdr:rowOff>3638</xdr:rowOff>
    </xdr:to>
    <xdr:sp macro="" textlink="">
      <xdr:nvSpPr>
        <xdr:cNvPr id="43" name="Ellipse 42"/>
        <xdr:cNvSpPr/>
      </xdr:nvSpPr>
      <xdr:spPr>
        <a:xfrm>
          <a:off x="4778610" y="27787514"/>
          <a:ext cx="201659" cy="20471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325880</xdr:colOff>
      <xdr:row>141</xdr:row>
      <xdr:rowOff>169985</xdr:rowOff>
    </xdr:from>
    <xdr:to>
      <xdr:col>3</xdr:col>
      <xdr:colOff>527539</xdr:colOff>
      <xdr:row>143</xdr:row>
      <xdr:rowOff>3640</xdr:rowOff>
    </xdr:to>
    <xdr:sp macro="" textlink="">
      <xdr:nvSpPr>
        <xdr:cNvPr id="44" name="Ellipse 43"/>
        <xdr:cNvSpPr/>
      </xdr:nvSpPr>
      <xdr:spPr>
        <a:xfrm>
          <a:off x="4778610" y="27416455"/>
          <a:ext cx="201659" cy="20471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325880</xdr:colOff>
      <xdr:row>142</xdr:row>
      <xdr:rowOff>169983</xdr:rowOff>
    </xdr:from>
    <xdr:to>
      <xdr:col>3</xdr:col>
      <xdr:colOff>527539</xdr:colOff>
      <xdr:row>144</xdr:row>
      <xdr:rowOff>3638</xdr:rowOff>
    </xdr:to>
    <xdr:sp macro="" textlink="">
      <xdr:nvSpPr>
        <xdr:cNvPr id="45" name="Ellipse 44"/>
        <xdr:cNvSpPr/>
      </xdr:nvSpPr>
      <xdr:spPr>
        <a:xfrm>
          <a:off x="4778610" y="27601983"/>
          <a:ext cx="201659" cy="20471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141468</xdr:colOff>
      <xdr:row>141</xdr:row>
      <xdr:rowOff>61083</xdr:rowOff>
    </xdr:from>
    <xdr:to>
      <xdr:col>3</xdr:col>
      <xdr:colOff>353176</xdr:colOff>
      <xdr:row>142</xdr:row>
      <xdr:rowOff>4711</xdr:rowOff>
    </xdr:to>
    <xdr:sp macro="" textlink="">
      <xdr:nvSpPr>
        <xdr:cNvPr id="47" name="Rechteck 46"/>
        <xdr:cNvSpPr/>
      </xdr:nvSpPr>
      <xdr:spPr>
        <a:xfrm rot="2209884">
          <a:off x="3802311" y="26841330"/>
          <a:ext cx="211708" cy="12521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559285</xdr:colOff>
      <xdr:row>141</xdr:row>
      <xdr:rowOff>69756</xdr:rowOff>
    </xdr:from>
    <xdr:to>
      <xdr:col>3</xdr:col>
      <xdr:colOff>762000</xdr:colOff>
      <xdr:row>146</xdr:row>
      <xdr:rowOff>47984</xdr:rowOff>
    </xdr:to>
    <xdr:sp macro="" textlink="">
      <xdr:nvSpPr>
        <xdr:cNvPr id="48" name="Rechteck 47"/>
        <xdr:cNvSpPr/>
      </xdr:nvSpPr>
      <xdr:spPr>
        <a:xfrm>
          <a:off x="4220128" y="26850003"/>
          <a:ext cx="202715" cy="88614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864746</xdr:colOff>
      <xdr:row>141</xdr:row>
      <xdr:rowOff>26244</xdr:rowOff>
    </xdr:from>
    <xdr:to>
      <xdr:col>3</xdr:col>
      <xdr:colOff>302947</xdr:colOff>
      <xdr:row>146</xdr:row>
      <xdr:rowOff>4472</xdr:rowOff>
    </xdr:to>
    <xdr:sp macro="" textlink="">
      <xdr:nvSpPr>
        <xdr:cNvPr id="49" name="Rechteck 48"/>
        <xdr:cNvSpPr/>
      </xdr:nvSpPr>
      <xdr:spPr>
        <a:xfrm>
          <a:off x="3569846" y="26955324"/>
          <a:ext cx="390701" cy="89262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495405</xdr:colOff>
      <xdr:row>144</xdr:row>
      <xdr:rowOff>180211</xdr:rowOff>
    </xdr:from>
    <xdr:to>
      <xdr:col>3</xdr:col>
      <xdr:colOff>707113</xdr:colOff>
      <xdr:row>145</xdr:row>
      <xdr:rowOff>123839</xdr:rowOff>
    </xdr:to>
    <xdr:sp macro="" textlink="">
      <xdr:nvSpPr>
        <xdr:cNvPr id="50" name="Rechteck 49"/>
        <xdr:cNvSpPr/>
      </xdr:nvSpPr>
      <xdr:spPr>
        <a:xfrm rot="2656481">
          <a:off x="4153005" y="27983272"/>
          <a:ext cx="211708" cy="12915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185532</xdr:colOff>
      <xdr:row>141</xdr:row>
      <xdr:rowOff>79513</xdr:rowOff>
    </xdr:from>
    <xdr:to>
      <xdr:col>3</xdr:col>
      <xdr:colOff>675862</xdr:colOff>
      <xdr:row>145</xdr:row>
      <xdr:rowOff>112644</xdr:rowOff>
    </xdr:to>
    <xdr:sp macro="" textlink="">
      <xdr:nvSpPr>
        <xdr:cNvPr id="46" name="Abgerundetes Rechteck 45"/>
        <xdr:cNvSpPr/>
      </xdr:nvSpPr>
      <xdr:spPr>
        <a:xfrm>
          <a:off x="3843132" y="27282913"/>
          <a:ext cx="490330" cy="77336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86472</xdr:colOff>
      <xdr:row>141</xdr:row>
      <xdr:rowOff>71893</xdr:rowOff>
    </xdr:from>
    <xdr:to>
      <xdr:col>1</xdr:col>
      <xdr:colOff>576802</xdr:colOff>
      <xdr:row>145</xdr:row>
      <xdr:rowOff>105024</xdr:rowOff>
    </xdr:to>
    <xdr:sp macro="" textlink="">
      <xdr:nvSpPr>
        <xdr:cNvPr id="51" name="Abgerundetes Rechteck 50"/>
        <xdr:cNvSpPr/>
      </xdr:nvSpPr>
      <xdr:spPr>
        <a:xfrm>
          <a:off x="1557132" y="27000973"/>
          <a:ext cx="490330" cy="764651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229470</xdr:colOff>
      <xdr:row>141</xdr:row>
      <xdr:rowOff>167335</xdr:rowOff>
    </xdr:from>
    <xdr:to>
      <xdr:col>1</xdr:col>
      <xdr:colOff>431129</xdr:colOff>
      <xdr:row>143</xdr:row>
      <xdr:rowOff>990</xdr:rowOff>
    </xdr:to>
    <xdr:sp macro="" textlink="">
      <xdr:nvSpPr>
        <xdr:cNvPr id="52" name="Ellipse 51"/>
        <xdr:cNvSpPr/>
      </xdr:nvSpPr>
      <xdr:spPr>
        <a:xfrm>
          <a:off x="1700130" y="27096415"/>
          <a:ext cx="201659" cy="199415"/>
        </a:xfrm>
        <a:prstGeom prst="ellipse">
          <a:avLst/>
        </a:prstGeom>
        <a:solidFill>
          <a:srgbClr val="C0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229470</xdr:colOff>
      <xdr:row>142</xdr:row>
      <xdr:rowOff>174955</xdr:rowOff>
    </xdr:from>
    <xdr:to>
      <xdr:col>1</xdr:col>
      <xdr:colOff>431129</xdr:colOff>
      <xdr:row>144</xdr:row>
      <xdr:rowOff>8610</xdr:rowOff>
    </xdr:to>
    <xdr:sp macro="" textlink="">
      <xdr:nvSpPr>
        <xdr:cNvPr id="53" name="Ellipse 52"/>
        <xdr:cNvSpPr/>
      </xdr:nvSpPr>
      <xdr:spPr>
        <a:xfrm>
          <a:off x="1700130" y="27286915"/>
          <a:ext cx="201659" cy="199415"/>
        </a:xfrm>
        <a:prstGeom prst="ellipse">
          <a:avLst/>
        </a:prstGeom>
        <a:solidFill>
          <a:schemeClr val="accent6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221850</xdr:colOff>
      <xdr:row>143</xdr:row>
      <xdr:rowOff>182575</xdr:rowOff>
    </xdr:from>
    <xdr:to>
      <xdr:col>1</xdr:col>
      <xdr:colOff>423509</xdr:colOff>
      <xdr:row>145</xdr:row>
      <xdr:rowOff>16230</xdr:rowOff>
    </xdr:to>
    <xdr:sp macro="" textlink="">
      <xdr:nvSpPr>
        <xdr:cNvPr id="54" name="Ellipse 53"/>
        <xdr:cNvSpPr/>
      </xdr:nvSpPr>
      <xdr:spPr>
        <a:xfrm>
          <a:off x="1692510" y="27477415"/>
          <a:ext cx="201659" cy="199415"/>
        </a:xfrm>
        <a:prstGeom prst="ellipse">
          <a:avLst/>
        </a:prstGeom>
        <a:solidFill>
          <a:srgbClr val="00B0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180975</xdr:rowOff>
        </xdr:from>
        <xdr:to>
          <xdr:col>21</xdr:col>
          <xdr:colOff>466725</xdr:colOff>
          <xdr:row>10</xdr:row>
          <xdr:rowOff>171450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</a:rPr>
                <a:t>Bild einfügen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11</xdr:row>
          <xdr:rowOff>180975</xdr:rowOff>
        </xdr:from>
        <xdr:to>
          <xdr:col>21</xdr:col>
          <xdr:colOff>466725</xdr:colOff>
          <xdr:row>13</xdr:row>
          <xdr:rowOff>171450</xdr:rowOff>
        </xdr:to>
        <xdr:sp macro="" textlink="">
          <xdr:nvSpPr>
            <xdr:cNvPr id="2054" name="Butto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</a:rPr>
                <a:t>Bild entfernen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628650</xdr:colOff>
      <xdr:row>0</xdr:row>
      <xdr:rowOff>76200</xdr:rowOff>
    </xdr:from>
    <xdr:to>
      <xdr:col>5</xdr:col>
      <xdr:colOff>781050</xdr:colOff>
      <xdr:row>1</xdr:row>
      <xdr:rowOff>202191</xdr:rowOff>
    </xdr:to>
    <xdr:pic>
      <xdr:nvPicPr>
        <xdr:cNvPr id="55" name="Grafik 54" descr="Logo des Bistums Regensburg - Link zum Bistum Regensbur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6200"/>
          <a:ext cx="962025" cy="392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182880</xdr:colOff>
      <xdr:row>2</xdr:row>
      <xdr:rowOff>152400</xdr:rowOff>
    </xdr:from>
    <xdr:to>
      <xdr:col>2</xdr:col>
      <xdr:colOff>541020</xdr:colOff>
      <xdr:row>2</xdr:row>
      <xdr:rowOff>777240</xdr:rowOff>
    </xdr:to>
    <xdr:sp macro="" textlink="">
      <xdr:nvSpPr>
        <xdr:cNvPr id="114" name="Abgerundetes Rechteck 113"/>
        <xdr:cNvSpPr/>
      </xdr:nvSpPr>
      <xdr:spPr>
        <a:xfrm>
          <a:off x="1219200" y="525780"/>
          <a:ext cx="358140" cy="624840"/>
        </a:xfrm>
        <a:prstGeom prst="roundRect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297180</xdr:colOff>
      <xdr:row>2</xdr:row>
      <xdr:rowOff>220980</xdr:rowOff>
    </xdr:from>
    <xdr:to>
      <xdr:col>2</xdr:col>
      <xdr:colOff>426720</xdr:colOff>
      <xdr:row>2</xdr:row>
      <xdr:rowOff>358140</xdr:rowOff>
    </xdr:to>
    <xdr:sp macro="" textlink="">
      <xdr:nvSpPr>
        <xdr:cNvPr id="115" name="Ellipse 114"/>
        <xdr:cNvSpPr/>
      </xdr:nvSpPr>
      <xdr:spPr>
        <a:xfrm>
          <a:off x="1333500" y="594360"/>
          <a:ext cx="129540" cy="137160"/>
        </a:xfrm>
        <a:prstGeom prst="ellipse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297180</xdr:colOff>
      <xdr:row>2</xdr:row>
      <xdr:rowOff>403860</xdr:rowOff>
    </xdr:from>
    <xdr:to>
      <xdr:col>2</xdr:col>
      <xdr:colOff>426720</xdr:colOff>
      <xdr:row>2</xdr:row>
      <xdr:rowOff>541020</xdr:rowOff>
    </xdr:to>
    <xdr:sp macro="" textlink="">
      <xdr:nvSpPr>
        <xdr:cNvPr id="116" name="Ellipse 115"/>
        <xdr:cNvSpPr/>
      </xdr:nvSpPr>
      <xdr:spPr>
        <a:xfrm>
          <a:off x="1333500" y="777240"/>
          <a:ext cx="129540" cy="13716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297180</xdr:colOff>
      <xdr:row>2</xdr:row>
      <xdr:rowOff>594360</xdr:rowOff>
    </xdr:from>
    <xdr:to>
      <xdr:col>2</xdr:col>
      <xdr:colOff>426720</xdr:colOff>
      <xdr:row>2</xdr:row>
      <xdr:rowOff>731520</xdr:rowOff>
    </xdr:to>
    <xdr:sp macro="" textlink="">
      <xdr:nvSpPr>
        <xdr:cNvPr id="117" name="Ellipse 116"/>
        <xdr:cNvSpPr/>
      </xdr:nvSpPr>
      <xdr:spPr>
        <a:xfrm>
          <a:off x="1333500" y="967740"/>
          <a:ext cx="129540" cy="137160"/>
        </a:xfrm>
        <a:prstGeom prst="ellipse">
          <a:avLst/>
        </a:prstGeom>
        <a:solidFill>
          <a:srgbClr val="00B0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175260</xdr:colOff>
      <xdr:row>3</xdr:row>
      <xdr:rowOff>144780</xdr:rowOff>
    </xdr:from>
    <xdr:to>
      <xdr:col>2</xdr:col>
      <xdr:colOff>533400</xdr:colOff>
      <xdr:row>3</xdr:row>
      <xdr:rowOff>769620</xdr:rowOff>
    </xdr:to>
    <xdr:sp macro="" textlink="">
      <xdr:nvSpPr>
        <xdr:cNvPr id="118" name="Abgerundetes Rechteck 117"/>
        <xdr:cNvSpPr/>
      </xdr:nvSpPr>
      <xdr:spPr>
        <a:xfrm>
          <a:off x="1211580" y="1440180"/>
          <a:ext cx="358140" cy="624840"/>
        </a:xfrm>
        <a:prstGeom prst="roundRect">
          <a:avLst/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289560</xdr:colOff>
      <xdr:row>3</xdr:row>
      <xdr:rowOff>213360</xdr:rowOff>
    </xdr:from>
    <xdr:to>
      <xdr:col>2</xdr:col>
      <xdr:colOff>419100</xdr:colOff>
      <xdr:row>3</xdr:row>
      <xdr:rowOff>350520</xdr:rowOff>
    </xdr:to>
    <xdr:sp macro="" textlink="">
      <xdr:nvSpPr>
        <xdr:cNvPr id="119" name="Ellipse 118"/>
        <xdr:cNvSpPr/>
      </xdr:nvSpPr>
      <xdr:spPr>
        <a:xfrm>
          <a:off x="1325880" y="1508760"/>
          <a:ext cx="129540" cy="137160"/>
        </a:xfrm>
        <a:prstGeom prst="ellipse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289560</xdr:colOff>
      <xdr:row>3</xdr:row>
      <xdr:rowOff>396240</xdr:rowOff>
    </xdr:from>
    <xdr:to>
      <xdr:col>2</xdr:col>
      <xdr:colOff>419100</xdr:colOff>
      <xdr:row>3</xdr:row>
      <xdr:rowOff>533400</xdr:rowOff>
    </xdr:to>
    <xdr:sp macro="" textlink="">
      <xdr:nvSpPr>
        <xdr:cNvPr id="120" name="Ellipse 119"/>
        <xdr:cNvSpPr/>
      </xdr:nvSpPr>
      <xdr:spPr>
        <a:xfrm>
          <a:off x="1325880" y="1691640"/>
          <a:ext cx="129540" cy="13716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289560</xdr:colOff>
      <xdr:row>3</xdr:row>
      <xdr:rowOff>586740</xdr:rowOff>
    </xdr:from>
    <xdr:to>
      <xdr:col>2</xdr:col>
      <xdr:colOff>419100</xdr:colOff>
      <xdr:row>3</xdr:row>
      <xdr:rowOff>723900</xdr:rowOff>
    </xdr:to>
    <xdr:sp macro="" textlink="">
      <xdr:nvSpPr>
        <xdr:cNvPr id="121" name="Ellipse 120"/>
        <xdr:cNvSpPr/>
      </xdr:nvSpPr>
      <xdr:spPr>
        <a:xfrm>
          <a:off x="1325880" y="1882140"/>
          <a:ext cx="129540" cy="137160"/>
        </a:xfrm>
        <a:prstGeom prst="ellipse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175260</xdr:colOff>
      <xdr:row>4</xdr:row>
      <xdr:rowOff>144780</xdr:rowOff>
    </xdr:from>
    <xdr:to>
      <xdr:col>2</xdr:col>
      <xdr:colOff>533400</xdr:colOff>
      <xdr:row>4</xdr:row>
      <xdr:rowOff>769620</xdr:rowOff>
    </xdr:to>
    <xdr:sp macro="" textlink="">
      <xdr:nvSpPr>
        <xdr:cNvPr id="122" name="Abgerundetes Rechteck 121"/>
        <xdr:cNvSpPr/>
      </xdr:nvSpPr>
      <xdr:spPr>
        <a:xfrm>
          <a:off x="1211580" y="2362200"/>
          <a:ext cx="358140" cy="624840"/>
        </a:xfrm>
        <a:prstGeom prst="roundRect">
          <a:avLst/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289560</xdr:colOff>
      <xdr:row>4</xdr:row>
      <xdr:rowOff>213360</xdr:rowOff>
    </xdr:from>
    <xdr:to>
      <xdr:col>2</xdr:col>
      <xdr:colOff>419100</xdr:colOff>
      <xdr:row>4</xdr:row>
      <xdr:rowOff>350520</xdr:rowOff>
    </xdr:to>
    <xdr:sp macro="" textlink="">
      <xdr:nvSpPr>
        <xdr:cNvPr id="123" name="Ellipse 122"/>
        <xdr:cNvSpPr/>
      </xdr:nvSpPr>
      <xdr:spPr>
        <a:xfrm>
          <a:off x="1325880" y="2430780"/>
          <a:ext cx="129540" cy="137160"/>
        </a:xfrm>
        <a:prstGeom prst="ellipse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289560</xdr:colOff>
      <xdr:row>4</xdr:row>
      <xdr:rowOff>396240</xdr:rowOff>
    </xdr:from>
    <xdr:to>
      <xdr:col>2</xdr:col>
      <xdr:colOff>419100</xdr:colOff>
      <xdr:row>4</xdr:row>
      <xdr:rowOff>533400</xdr:rowOff>
    </xdr:to>
    <xdr:sp macro="" textlink="">
      <xdr:nvSpPr>
        <xdr:cNvPr id="124" name="Ellipse 123"/>
        <xdr:cNvSpPr/>
      </xdr:nvSpPr>
      <xdr:spPr>
        <a:xfrm>
          <a:off x="1325880" y="2613660"/>
          <a:ext cx="129540" cy="13716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289560</xdr:colOff>
      <xdr:row>4</xdr:row>
      <xdr:rowOff>586740</xdr:rowOff>
    </xdr:from>
    <xdr:to>
      <xdr:col>2</xdr:col>
      <xdr:colOff>419100</xdr:colOff>
      <xdr:row>4</xdr:row>
      <xdr:rowOff>723900</xdr:rowOff>
    </xdr:to>
    <xdr:sp macro="" textlink="">
      <xdr:nvSpPr>
        <xdr:cNvPr id="125" name="Ellipse 124"/>
        <xdr:cNvSpPr/>
      </xdr:nvSpPr>
      <xdr:spPr>
        <a:xfrm>
          <a:off x="1325880" y="2804160"/>
          <a:ext cx="129540" cy="137160"/>
        </a:xfrm>
        <a:prstGeom prst="ellipse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175260</xdr:colOff>
      <xdr:row>5</xdr:row>
      <xdr:rowOff>175260</xdr:rowOff>
    </xdr:from>
    <xdr:to>
      <xdr:col>2</xdr:col>
      <xdr:colOff>533400</xdr:colOff>
      <xdr:row>5</xdr:row>
      <xdr:rowOff>800100</xdr:rowOff>
    </xdr:to>
    <xdr:sp macro="" textlink="">
      <xdr:nvSpPr>
        <xdr:cNvPr id="126" name="Abgerundetes Rechteck 125"/>
        <xdr:cNvSpPr/>
      </xdr:nvSpPr>
      <xdr:spPr>
        <a:xfrm>
          <a:off x="1211580" y="3314700"/>
          <a:ext cx="358140" cy="624840"/>
        </a:xfrm>
        <a:prstGeom prst="roundRect">
          <a:avLst/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289560</xdr:colOff>
      <xdr:row>5</xdr:row>
      <xdr:rowOff>243840</xdr:rowOff>
    </xdr:from>
    <xdr:to>
      <xdr:col>2</xdr:col>
      <xdr:colOff>419100</xdr:colOff>
      <xdr:row>5</xdr:row>
      <xdr:rowOff>381000</xdr:rowOff>
    </xdr:to>
    <xdr:sp macro="" textlink="">
      <xdr:nvSpPr>
        <xdr:cNvPr id="127" name="Ellipse 126"/>
        <xdr:cNvSpPr/>
      </xdr:nvSpPr>
      <xdr:spPr>
        <a:xfrm>
          <a:off x="1325880" y="3383280"/>
          <a:ext cx="129540" cy="137160"/>
        </a:xfrm>
        <a:prstGeom prst="ellipse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289560</xdr:colOff>
      <xdr:row>5</xdr:row>
      <xdr:rowOff>426720</xdr:rowOff>
    </xdr:from>
    <xdr:to>
      <xdr:col>2</xdr:col>
      <xdr:colOff>419100</xdr:colOff>
      <xdr:row>5</xdr:row>
      <xdr:rowOff>563880</xdr:rowOff>
    </xdr:to>
    <xdr:sp macro="" textlink="">
      <xdr:nvSpPr>
        <xdr:cNvPr id="128" name="Ellipse 127"/>
        <xdr:cNvSpPr/>
      </xdr:nvSpPr>
      <xdr:spPr>
        <a:xfrm>
          <a:off x="1325880" y="3566160"/>
          <a:ext cx="129540" cy="13716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289560</xdr:colOff>
      <xdr:row>5</xdr:row>
      <xdr:rowOff>617220</xdr:rowOff>
    </xdr:from>
    <xdr:to>
      <xdr:col>2</xdr:col>
      <xdr:colOff>419100</xdr:colOff>
      <xdr:row>5</xdr:row>
      <xdr:rowOff>754380</xdr:rowOff>
    </xdr:to>
    <xdr:sp macro="" textlink="">
      <xdr:nvSpPr>
        <xdr:cNvPr id="129" name="Ellipse 128"/>
        <xdr:cNvSpPr/>
      </xdr:nvSpPr>
      <xdr:spPr>
        <a:xfrm>
          <a:off x="1325880" y="3756660"/>
          <a:ext cx="129540" cy="137160"/>
        </a:xfrm>
        <a:prstGeom prst="ellipse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167640</xdr:colOff>
      <xdr:row>2</xdr:row>
      <xdr:rowOff>137160</xdr:rowOff>
    </xdr:from>
    <xdr:to>
      <xdr:col>7</xdr:col>
      <xdr:colOff>525780</xdr:colOff>
      <xdr:row>2</xdr:row>
      <xdr:rowOff>762000</xdr:rowOff>
    </xdr:to>
    <xdr:sp macro="" textlink="">
      <xdr:nvSpPr>
        <xdr:cNvPr id="130" name="Abgerundetes Rechteck 129"/>
        <xdr:cNvSpPr/>
      </xdr:nvSpPr>
      <xdr:spPr>
        <a:xfrm>
          <a:off x="8374380" y="510540"/>
          <a:ext cx="358140" cy="624840"/>
        </a:xfrm>
        <a:prstGeom prst="roundRect">
          <a:avLst/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281940</xdr:colOff>
      <xdr:row>2</xdr:row>
      <xdr:rowOff>205740</xdr:rowOff>
    </xdr:from>
    <xdr:to>
      <xdr:col>7</xdr:col>
      <xdr:colOff>411480</xdr:colOff>
      <xdr:row>2</xdr:row>
      <xdr:rowOff>342900</xdr:rowOff>
    </xdr:to>
    <xdr:sp macro="" textlink="">
      <xdr:nvSpPr>
        <xdr:cNvPr id="131" name="Ellipse 130"/>
        <xdr:cNvSpPr/>
      </xdr:nvSpPr>
      <xdr:spPr>
        <a:xfrm>
          <a:off x="8488680" y="579120"/>
          <a:ext cx="129540" cy="137160"/>
        </a:xfrm>
        <a:prstGeom prst="ellipse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281940</xdr:colOff>
      <xdr:row>2</xdr:row>
      <xdr:rowOff>388620</xdr:rowOff>
    </xdr:from>
    <xdr:to>
      <xdr:col>7</xdr:col>
      <xdr:colOff>411480</xdr:colOff>
      <xdr:row>2</xdr:row>
      <xdr:rowOff>525780</xdr:rowOff>
    </xdr:to>
    <xdr:sp macro="" textlink="">
      <xdr:nvSpPr>
        <xdr:cNvPr id="132" name="Ellipse 131"/>
        <xdr:cNvSpPr/>
      </xdr:nvSpPr>
      <xdr:spPr>
        <a:xfrm>
          <a:off x="8488680" y="762000"/>
          <a:ext cx="129540" cy="137160"/>
        </a:xfrm>
        <a:prstGeom prst="ellipse">
          <a:avLst/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281940</xdr:colOff>
      <xdr:row>2</xdr:row>
      <xdr:rowOff>579120</xdr:rowOff>
    </xdr:from>
    <xdr:to>
      <xdr:col>7</xdr:col>
      <xdr:colOff>411480</xdr:colOff>
      <xdr:row>2</xdr:row>
      <xdr:rowOff>716280</xdr:rowOff>
    </xdr:to>
    <xdr:sp macro="" textlink="">
      <xdr:nvSpPr>
        <xdr:cNvPr id="133" name="Ellipse 132"/>
        <xdr:cNvSpPr/>
      </xdr:nvSpPr>
      <xdr:spPr>
        <a:xfrm>
          <a:off x="8488680" y="952500"/>
          <a:ext cx="129540" cy="137160"/>
        </a:xfrm>
        <a:prstGeom prst="ellipse">
          <a:avLst/>
        </a:prstGeom>
        <a:solidFill>
          <a:srgbClr val="00B0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167640</xdr:colOff>
      <xdr:row>3</xdr:row>
      <xdr:rowOff>152400</xdr:rowOff>
    </xdr:from>
    <xdr:to>
      <xdr:col>7</xdr:col>
      <xdr:colOff>525780</xdr:colOff>
      <xdr:row>3</xdr:row>
      <xdr:rowOff>777240</xdr:rowOff>
    </xdr:to>
    <xdr:sp macro="" textlink="">
      <xdr:nvSpPr>
        <xdr:cNvPr id="134" name="Abgerundetes Rechteck 133"/>
        <xdr:cNvSpPr/>
      </xdr:nvSpPr>
      <xdr:spPr>
        <a:xfrm>
          <a:off x="8374380" y="1447800"/>
          <a:ext cx="358140" cy="624840"/>
        </a:xfrm>
        <a:prstGeom prst="roundRect">
          <a:avLst/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281940</xdr:colOff>
      <xdr:row>3</xdr:row>
      <xdr:rowOff>220980</xdr:rowOff>
    </xdr:from>
    <xdr:to>
      <xdr:col>7</xdr:col>
      <xdr:colOff>411480</xdr:colOff>
      <xdr:row>3</xdr:row>
      <xdr:rowOff>358140</xdr:rowOff>
    </xdr:to>
    <xdr:sp macro="" textlink="">
      <xdr:nvSpPr>
        <xdr:cNvPr id="135" name="Ellipse 134"/>
        <xdr:cNvSpPr/>
      </xdr:nvSpPr>
      <xdr:spPr>
        <a:xfrm>
          <a:off x="8488680" y="1516380"/>
          <a:ext cx="129540" cy="137160"/>
        </a:xfrm>
        <a:prstGeom prst="ellipse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281940</xdr:colOff>
      <xdr:row>3</xdr:row>
      <xdr:rowOff>403860</xdr:rowOff>
    </xdr:from>
    <xdr:to>
      <xdr:col>7</xdr:col>
      <xdr:colOff>411480</xdr:colOff>
      <xdr:row>3</xdr:row>
      <xdr:rowOff>541020</xdr:rowOff>
    </xdr:to>
    <xdr:sp macro="" textlink="">
      <xdr:nvSpPr>
        <xdr:cNvPr id="136" name="Ellipse 135"/>
        <xdr:cNvSpPr/>
      </xdr:nvSpPr>
      <xdr:spPr>
        <a:xfrm>
          <a:off x="8488680" y="1699260"/>
          <a:ext cx="129540" cy="13716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281940</xdr:colOff>
      <xdr:row>3</xdr:row>
      <xdr:rowOff>594360</xdr:rowOff>
    </xdr:from>
    <xdr:to>
      <xdr:col>7</xdr:col>
      <xdr:colOff>411480</xdr:colOff>
      <xdr:row>3</xdr:row>
      <xdr:rowOff>731520</xdr:rowOff>
    </xdr:to>
    <xdr:sp macro="" textlink="">
      <xdr:nvSpPr>
        <xdr:cNvPr id="137" name="Ellipse 136"/>
        <xdr:cNvSpPr/>
      </xdr:nvSpPr>
      <xdr:spPr>
        <a:xfrm>
          <a:off x="8488680" y="1889760"/>
          <a:ext cx="129540" cy="137160"/>
        </a:xfrm>
        <a:prstGeom prst="ellipse">
          <a:avLst/>
        </a:prstGeom>
        <a:solidFill>
          <a:srgbClr val="00B0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167640</xdr:colOff>
      <xdr:row>4</xdr:row>
      <xdr:rowOff>160020</xdr:rowOff>
    </xdr:from>
    <xdr:to>
      <xdr:col>7</xdr:col>
      <xdr:colOff>525780</xdr:colOff>
      <xdr:row>4</xdr:row>
      <xdr:rowOff>784860</xdr:rowOff>
    </xdr:to>
    <xdr:sp macro="" textlink="">
      <xdr:nvSpPr>
        <xdr:cNvPr id="138" name="Abgerundetes Rechteck 137"/>
        <xdr:cNvSpPr/>
      </xdr:nvSpPr>
      <xdr:spPr>
        <a:xfrm>
          <a:off x="8374380" y="2377440"/>
          <a:ext cx="358140" cy="624840"/>
        </a:xfrm>
        <a:prstGeom prst="roundRect">
          <a:avLst/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281940</xdr:colOff>
      <xdr:row>4</xdr:row>
      <xdr:rowOff>228600</xdr:rowOff>
    </xdr:from>
    <xdr:to>
      <xdr:col>7</xdr:col>
      <xdr:colOff>411480</xdr:colOff>
      <xdr:row>4</xdr:row>
      <xdr:rowOff>365760</xdr:rowOff>
    </xdr:to>
    <xdr:sp macro="" textlink="">
      <xdr:nvSpPr>
        <xdr:cNvPr id="139" name="Ellipse 138"/>
        <xdr:cNvSpPr/>
      </xdr:nvSpPr>
      <xdr:spPr>
        <a:xfrm>
          <a:off x="8488680" y="2446020"/>
          <a:ext cx="129540" cy="137160"/>
        </a:xfrm>
        <a:prstGeom prst="ellipse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281940</xdr:colOff>
      <xdr:row>4</xdr:row>
      <xdr:rowOff>411480</xdr:rowOff>
    </xdr:from>
    <xdr:to>
      <xdr:col>7</xdr:col>
      <xdr:colOff>411480</xdr:colOff>
      <xdr:row>4</xdr:row>
      <xdr:rowOff>548640</xdr:rowOff>
    </xdr:to>
    <xdr:sp macro="" textlink="">
      <xdr:nvSpPr>
        <xdr:cNvPr id="140" name="Ellipse 139"/>
        <xdr:cNvSpPr/>
      </xdr:nvSpPr>
      <xdr:spPr>
        <a:xfrm>
          <a:off x="8488680" y="2628900"/>
          <a:ext cx="129540" cy="137160"/>
        </a:xfrm>
        <a:prstGeom prst="ellipse">
          <a:avLst/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281940</xdr:colOff>
      <xdr:row>4</xdr:row>
      <xdr:rowOff>601980</xdr:rowOff>
    </xdr:from>
    <xdr:to>
      <xdr:col>7</xdr:col>
      <xdr:colOff>411480</xdr:colOff>
      <xdr:row>4</xdr:row>
      <xdr:rowOff>739140</xdr:rowOff>
    </xdr:to>
    <xdr:sp macro="" textlink="">
      <xdr:nvSpPr>
        <xdr:cNvPr id="141" name="Ellipse 140"/>
        <xdr:cNvSpPr/>
      </xdr:nvSpPr>
      <xdr:spPr>
        <a:xfrm>
          <a:off x="8488680" y="2819400"/>
          <a:ext cx="129540" cy="137160"/>
        </a:xfrm>
        <a:prstGeom prst="ellipse">
          <a:avLst/>
        </a:prstGeom>
        <a:solidFill>
          <a:srgbClr val="00B0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167640</xdr:colOff>
      <xdr:row>5</xdr:row>
      <xdr:rowOff>160020</xdr:rowOff>
    </xdr:from>
    <xdr:to>
      <xdr:col>7</xdr:col>
      <xdr:colOff>525780</xdr:colOff>
      <xdr:row>5</xdr:row>
      <xdr:rowOff>784860</xdr:rowOff>
    </xdr:to>
    <xdr:sp macro="" textlink="">
      <xdr:nvSpPr>
        <xdr:cNvPr id="142" name="Abgerundetes Rechteck 141"/>
        <xdr:cNvSpPr/>
      </xdr:nvSpPr>
      <xdr:spPr>
        <a:xfrm>
          <a:off x="8374380" y="3299460"/>
          <a:ext cx="358140" cy="624840"/>
        </a:xfrm>
        <a:prstGeom prst="roundRect">
          <a:avLst/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281940</xdr:colOff>
      <xdr:row>5</xdr:row>
      <xdr:rowOff>228600</xdr:rowOff>
    </xdr:from>
    <xdr:to>
      <xdr:col>7</xdr:col>
      <xdr:colOff>411480</xdr:colOff>
      <xdr:row>5</xdr:row>
      <xdr:rowOff>365760</xdr:rowOff>
    </xdr:to>
    <xdr:sp macro="" textlink="">
      <xdr:nvSpPr>
        <xdr:cNvPr id="143" name="Ellipse 142"/>
        <xdr:cNvSpPr/>
      </xdr:nvSpPr>
      <xdr:spPr>
        <a:xfrm>
          <a:off x="8488680" y="3368040"/>
          <a:ext cx="129540" cy="137160"/>
        </a:xfrm>
        <a:prstGeom prst="ellipse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281940</xdr:colOff>
      <xdr:row>5</xdr:row>
      <xdr:rowOff>411480</xdr:rowOff>
    </xdr:from>
    <xdr:to>
      <xdr:col>7</xdr:col>
      <xdr:colOff>411480</xdr:colOff>
      <xdr:row>5</xdr:row>
      <xdr:rowOff>548640</xdr:rowOff>
    </xdr:to>
    <xdr:sp macro="" textlink="">
      <xdr:nvSpPr>
        <xdr:cNvPr id="144" name="Ellipse 143"/>
        <xdr:cNvSpPr/>
      </xdr:nvSpPr>
      <xdr:spPr>
        <a:xfrm>
          <a:off x="8488680" y="3550920"/>
          <a:ext cx="129540" cy="13716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281940</xdr:colOff>
      <xdr:row>5</xdr:row>
      <xdr:rowOff>601980</xdr:rowOff>
    </xdr:from>
    <xdr:to>
      <xdr:col>7</xdr:col>
      <xdr:colOff>411480</xdr:colOff>
      <xdr:row>5</xdr:row>
      <xdr:rowOff>739140</xdr:rowOff>
    </xdr:to>
    <xdr:sp macro="" textlink="">
      <xdr:nvSpPr>
        <xdr:cNvPr id="145" name="Ellipse 144"/>
        <xdr:cNvSpPr/>
      </xdr:nvSpPr>
      <xdr:spPr>
        <a:xfrm>
          <a:off x="8488680" y="3741420"/>
          <a:ext cx="129540" cy="137160"/>
        </a:xfrm>
        <a:prstGeom prst="ellipse">
          <a:avLst/>
        </a:prstGeom>
        <a:solidFill>
          <a:srgbClr val="00B0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160020</xdr:colOff>
      <xdr:row>6</xdr:row>
      <xdr:rowOff>45720</xdr:rowOff>
    </xdr:from>
    <xdr:to>
      <xdr:col>2</xdr:col>
      <xdr:colOff>518160</xdr:colOff>
      <xdr:row>6</xdr:row>
      <xdr:rowOff>670560</xdr:rowOff>
    </xdr:to>
    <xdr:sp macro="" textlink="">
      <xdr:nvSpPr>
        <xdr:cNvPr id="146" name="Abgerundetes Rechteck 145"/>
        <xdr:cNvSpPr/>
      </xdr:nvSpPr>
      <xdr:spPr>
        <a:xfrm>
          <a:off x="1196340" y="4678680"/>
          <a:ext cx="358140" cy="624840"/>
        </a:xfrm>
        <a:prstGeom prst="roundRect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274320</xdr:colOff>
      <xdr:row>6</xdr:row>
      <xdr:rowOff>114300</xdr:rowOff>
    </xdr:from>
    <xdr:to>
      <xdr:col>2</xdr:col>
      <xdr:colOff>403860</xdr:colOff>
      <xdr:row>6</xdr:row>
      <xdr:rowOff>251460</xdr:rowOff>
    </xdr:to>
    <xdr:sp macro="" textlink="">
      <xdr:nvSpPr>
        <xdr:cNvPr id="147" name="Ellipse 146"/>
        <xdr:cNvSpPr/>
      </xdr:nvSpPr>
      <xdr:spPr>
        <a:xfrm>
          <a:off x="1310640" y="4747260"/>
          <a:ext cx="129540" cy="137160"/>
        </a:xfrm>
        <a:prstGeom prst="ellipse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274320</xdr:colOff>
      <xdr:row>6</xdr:row>
      <xdr:rowOff>297180</xdr:rowOff>
    </xdr:from>
    <xdr:to>
      <xdr:col>2</xdr:col>
      <xdr:colOff>403860</xdr:colOff>
      <xdr:row>6</xdr:row>
      <xdr:rowOff>434340</xdr:rowOff>
    </xdr:to>
    <xdr:sp macro="" textlink="">
      <xdr:nvSpPr>
        <xdr:cNvPr id="148" name="Ellipse 147"/>
        <xdr:cNvSpPr/>
      </xdr:nvSpPr>
      <xdr:spPr>
        <a:xfrm>
          <a:off x="1310640" y="4930140"/>
          <a:ext cx="129540" cy="13716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274320</xdr:colOff>
      <xdr:row>6</xdr:row>
      <xdr:rowOff>487680</xdr:rowOff>
    </xdr:from>
    <xdr:to>
      <xdr:col>2</xdr:col>
      <xdr:colOff>403860</xdr:colOff>
      <xdr:row>6</xdr:row>
      <xdr:rowOff>624840</xdr:rowOff>
    </xdr:to>
    <xdr:sp macro="" textlink="">
      <xdr:nvSpPr>
        <xdr:cNvPr id="149" name="Ellipse 148"/>
        <xdr:cNvSpPr/>
      </xdr:nvSpPr>
      <xdr:spPr>
        <a:xfrm>
          <a:off x="1310640" y="5120640"/>
          <a:ext cx="129540" cy="137160"/>
        </a:xfrm>
        <a:prstGeom prst="ellipse">
          <a:avLst/>
        </a:prstGeom>
        <a:solidFill>
          <a:srgbClr val="00B0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160020</xdr:colOff>
      <xdr:row>7</xdr:row>
      <xdr:rowOff>38100</xdr:rowOff>
    </xdr:from>
    <xdr:to>
      <xdr:col>2</xdr:col>
      <xdr:colOff>518160</xdr:colOff>
      <xdr:row>7</xdr:row>
      <xdr:rowOff>662940</xdr:rowOff>
    </xdr:to>
    <xdr:sp macro="" textlink="">
      <xdr:nvSpPr>
        <xdr:cNvPr id="150" name="Abgerundetes Rechteck 149"/>
        <xdr:cNvSpPr/>
      </xdr:nvSpPr>
      <xdr:spPr>
        <a:xfrm>
          <a:off x="1196340" y="5394960"/>
          <a:ext cx="358140" cy="624840"/>
        </a:xfrm>
        <a:prstGeom prst="roundRect">
          <a:avLst/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274320</xdr:colOff>
      <xdr:row>7</xdr:row>
      <xdr:rowOff>106680</xdr:rowOff>
    </xdr:from>
    <xdr:to>
      <xdr:col>2</xdr:col>
      <xdr:colOff>403860</xdr:colOff>
      <xdr:row>7</xdr:row>
      <xdr:rowOff>243840</xdr:rowOff>
    </xdr:to>
    <xdr:sp macro="" textlink="">
      <xdr:nvSpPr>
        <xdr:cNvPr id="151" name="Ellipse 150"/>
        <xdr:cNvSpPr/>
      </xdr:nvSpPr>
      <xdr:spPr>
        <a:xfrm>
          <a:off x="1310640" y="5463540"/>
          <a:ext cx="129540" cy="137160"/>
        </a:xfrm>
        <a:prstGeom prst="ellipse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274320</xdr:colOff>
      <xdr:row>7</xdr:row>
      <xdr:rowOff>289560</xdr:rowOff>
    </xdr:from>
    <xdr:to>
      <xdr:col>2</xdr:col>
      <xdr:colOff>403860</xdr:colOff>
      <xdr:row>7</xdr:row>
      <xdr:rowOff>426720</xdr:rowOff>
    </xdr:to>
    <xdr:sp macro="" textlink="">
      <xdr:nvSpPr>
        <xdr:cNvPr id="152" name="Ellipse 151"/>
        <xdr:cNvSpPr/>
      </xdr:nvSpPr>
      <xdr:spPr>
        <a:xfrm>
          <a:off x="1310640" y="5646420"/>
          <a:ext cx="129540" cy="137160"/>
        </a:xfrm>
        <a:prstGeom prst="ellipse">
          <a:avLst/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274320</xdr:colOff>
      <xdr:row>7</xdr:row>
      <xdr:rowOff>480060</xdr:rowOff>
    </xdr:from>
    <xdr:to>
      <xdr:col>2</xdr:col>
      <xdr:colOff>403860</xdr:colOff>
      <xdr:row>7</xdr:row>
      <xdr:rowOff>617220</xdr:rowOff>
    </xdr:to>
    <xdr:sp macro="" textlink="">
      <xdr:nvSpPr>
        <xdr:cNvPr id="153" name="Ellipse 152"/>
        <xdr:cNvSpPr/>
      </xdr:nvSpPr>
      <xdr:spPr>
        <a:xfrm>
          <a:off x="1310640" y="5836920"/>
          <a:ext cx="129540" cy="137160"/>
        </a:xfrm>
        <a:prstGeom prst="ellipse">
          <a:avLst/>
        </a:prstGeom>
        <a:solidFill>
          <a:srgbClr val="00B0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152400</xdr:colOff>
      <xdr:row>8</xdr:row>
      <xdr:rowOff>60960</xdr:rowOff>
    </xdr:from>
    <xdr:to>
      <xdr:col>2</xdr:col>
      <xdr:colOff>510540</xdr:colOff>
      <xdr:row>8</xdr:row>
      <xdr:rowOff>685800</xdr:rowOff>
    </xdr:to>
    <xdr:sp macro="" textlink="">
      <xdr:nvSpPr>
        <xdr:cNvPr id="154" name="Abgerundetes Rechteck 153"/>
        <xdr:cNvSpPr/>
      </xdr:nvSpPr>
      <xdr:spPr>
        <a:xfrm>
          <a:off x="1188720" y="6141720"/>
          <a:ext cx="358140" cy="624840"/>
        </a:xfrm>
        <a:prstGeom prst="roundRect">
          <a:avLst/>
        </a:prstGeom>
        <a:solidFill>
          <a:schemeClr val="bg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266700</xdr:colOff>
      <xdr:row>8</xdr:row>
      <xdr:rowOff>129540</xdr:rowOff>
    </xdr:from>
    <xdr:to>
      <xdr:col>2</xdr:col>
      <xdr:colOff>396240</xdr:colOff>
      <xdr:row>8</xdr:row>
      <xdr:rowOff>266700</xdr:rowOff>
    </xdr:to>
    <xdr:sp macro="" textlink="">
      <xdr:nvSpPr>
        <xdr:cNvPr id="155" name="Ellipse 154"/>
        <xdr:cNvSpPr/>
      </xdr:nvSpPr>
      <xdr:spPr>
        <a:xfrm>
          <a:off x="1303020" y="6210300"/>
          <a:ext cx="129540" cy="137160"/>
        </a:xfrm>
        <a:prstGeom prst="ellipse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266700</xdr:colOff>
      <xdr:row>8</xdr:row>
      <xdr:rowOff>312420</xdr:rowOff>
    </xdr:from>
    <xdr:to>
      <xdr:col>2</xdr:col>
      <xdr:colOff>396240</xdr:colOff>
      <xdr:row>8</xdr:row>
      <xdr:rowOff>449580</xdr:rowOff>
    </xdr:to>
    <xdr:sp macro="" textlink="">
      <xdr:nvSpPr>
        <xdr:cNvPr id="156" name="Ellipse 155"/>
        <xdr:cNvSpPr/>
      </xdr:nvSpPr>
      <xdr:spPr>
        <a:xfrm>
          <a:off x="1303020" y="6393180"/>
          <a:ext cx="129540" cy="137160"/>
        </a:xfrm>
        <a:prstGeom prst="ellipse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266700</xdr:colOff>
      <xdr:row>8</xdr:row>
      <xdr:rowOff>502920</xdr:rowOff>
    </xdr:from>
    <xdr:to>
      <xdr:col>2</xdr:col>
      <xdr:colOff>396240</xdr:colOff>
      <xdr:row>8</xdr:row>
      <xdr:rowOff>640080</xdr:rowOff>
    </xdr:to>
    <xdr:sp macro="" textlink="">
      <xdr:nvSpPr>
        <xdr:cNvPr id="157" name="Ellipse 156"/>
        <xdr:cNvSpPr/>
      </xdr:nvSpPr>
      <xdr:spPr>
        <a:xfrm>
          <a:off x="1303020" y="6583680"/>
          <a:ext cx="129540" cy="137160"/>
        </a:xfrm>
        <a:prstGeom prst="ellipse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5</xdr:col>
      <xdr:colOff>251460</xdr:colOff>
      <xdr:row>3</xdr:row>
      <xdr:rowOff>38100</xdr:rowOff>
    </xdr:from>
    <xdr:to>
      <xdr:col>5</xdr:col>
      <xdr:colOff>982980</xdr:colOff>
      <xdr:row>3</xdr:row>
      <xdr:rowOff>868680</xdr:rowOff>
    </xdr:to>
    <xdr:pic>
      <xdr:nvPicPr>
        <xdr:cNvPr id="54" name="Grafik 53" descr="C:\Users\4171\Documents\Projekte\Kreuzbergallianz\Bilder Checkliste\IMG_2307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04" t="24923" r="6415" b="6793"/>
        <a:stretch/>
      </xdr:blipFill>
      <xdr:spPr bwMode="auto">
        <a:xfrm>
          <a:off x="5227320" y="1333500"/>
          <a:ext cx="731520" cy="83058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266700</xdr:colOff>
      <xdr:row>4</xdr:row>
      <xdr:rowOff>60960</xdr:rowOff>
    </xdr:from>
    <xdr:to>
      <xdr:col>4</xdr:col>
      <xdr:colOff>1112519</xdr:colOff>
      <xdr:row>4</xdr:row>
      <xdr:rowOff>868680</xdr:rowOff>
    </xdr:to>
    <xdr:pic>
      <xdr:nvPicPr>
        <xdr:cNvPr id="55" name="Grafik 54" descr="C:\Users\4171\Documents\Projekte\Kreuzbergallianz\Bilder Checkliste\IMG_1905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36" t="14584" r="13086" b="33035"/>
        <a:stretch/>
      </xdr:blipFill>
      <xdr:spPr bwMode="auto">
        <a:xfrm>
          <a:off x="4008120" y="2278380"/>
          <a:ext cx="845819" cy="8077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381000</xdr:colOff>
      <xdr:row>2</xdr:row>
      <xdr:rowOff>68580</xdr:rowOff>
    </xdr:from>
    <xdr:to>
      <xdr:col>4</xdr:col>
      <xdr:colOff>990600</xdr:colOff>
      <xdr:row>2</xdr:row>
      <xdr:rowOff>861060</xdr:rowOff>
    </xdr:to>
    <xdr:pic>
      <xdr:nvPicPr>
        <xdr:cNvPr id="56" name="Grafik 55" descr="C:\Users\4171\Documents\Projekte\Kreuzbergallianz\Bilder Checkliste\IMG_2310.JP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9" t="16428" r="11190" b="21428"/>
        <a:stretch/>
      </xdr:blipFill>
      <xdr:spPr bwMode="auto">
        <a:xfrm>
          <a:off x="4122420" y="441960"/>
          <a:ext cx="609600" cy="79248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152400</xdr:colOff>
      <xdr:row>4</xdr:row>
      <xdr:rowOff>60960</xdr:rowOff>
    </xdr:from>
    <xdr:to>
      <xdr:col>5</xdr:col>
      <xdr:colOff>1059180</xdr:colOff>
      <xdr:row>4</xdr:row>
      <xdr:rowOff>864870</xdr:rowOff>
    </xdr:to>
    <xdr:pic>
      <xdr:nvPicPr>
        <xdr:cNvPr id="57" name="Grafik 56" descr="C:\Users\4171\Documents\Projekte\Kreuzbergallianz\Bilder Checkliste\IMG_1901.JPG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111" b="22421"/>
        <a:stretch/>
      </xdr:blipFill>
      <xdr:spPr bwMode="auto">
        <a:xfrm>
          <a:off x="5128260" y="2278380"/>
          <a:ext cx="906780" cy="8039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129540</xdr:colOff>
      <xdr:row>5</xdr:row>
      <xdr:rowOff>53340</xdr:rowOff>
    </xdr:from>
    <xdr:to>
      <xdr:col>5</xdr:col>
      <xdr:colOff>1066800</xdr:colOff>
      <xdr:row>5</xdr:row>
      <xdr:rowOff>885190</xdr:rowOff>
    </xdr:to>
    <xdr:pic>
      <xdr:nvPicPr>
        <xdr:cNvPr id="58" name="Grafik 57" descr="C:\Users\4171\Documents\Projekte\Kreuzbergallianz\Bilder Checkliste\IMG_2311.JPG"/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010" t="5995" r="11376" b="26985"/>
        <a:stretch/>
      </xdr:blipFill>
      <xdr:spPr bwMode="auto">
        <a:xfrm>
          <a:off x="5105400" y="3192780"/>
          <a:ext cx="937260" cy="831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403860</xdr:colOff>
      <xdr:row>5</xdr:row>
      <xdr:rowOff>45720</xdr:rowOff>
    </xdr:from>
    <xdr:to>
      <xdr:col>4</xdr:col>
      <xdr:colOff>891540</xdr:colOff>
      <xdr:row>5</xdr:row>
      <xdr:rowOff>891540</xdr:rowOff>
    </xdr:to>
    <xdr:pic>
      <xdr:nvPicPr>
        <xdr:cNvPr id="59" name="Grafik 58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5280" y="3185160"/>
          <a:ext cx="487680" cy="845820"/>
        </a:xfrm>
        <a:prstGeom prst="rect">
          <a:avLst/>
        </a:prstGeom>
      </xdr:spPr>
    </xdr:pic>
    <xdr:clientData/>
  </xdr:twoCellAnchor>
  <xdr:twoCellAnchor editAs="oneCell">
    <xdr:from>
      <xdr:col>4</xdr:col>
      <xdr:colOff>205740</xdr:colOff>
      <xdr:row>3</xdr:row>
      <xdr:rowOff>144781</xdr:rowOff>
    </xdr:from>
    <xdr:to>
      <xdr:col>4</xdr:col>
      <xdr:colOff>1144525</xdr:colOff>
      <xdr:row>3</xdr:row>
      <xdr:rowOff>815341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33387" t="7408" r="27862" b="26754"/>
        <a:stretch/>
      </xdr:blipFill>
      <xdr:spPr>
        <a:xfrm>
          <a:off x="3947160" y="1440181"/>
          <a:ext cx="938785" cy="670560"/>
        </a:xfrm>
        <a:prstGeom prst="rect">
          <a:avLst/>
        </a:prstGeom>
      </xdr:spPr>
    </xdr:pic>
    <xdr:clientData/>
  </xdr:twoCellAnchor>
  <xdr:twoCellAnchor editAs="oneCell">
    <xdr:from>
      <xdr:col>5</xdr:col>
      <xdr:colOff>236220</xdr:colOff>
      <xdr:row>2</xdr:row>
      <xdr:rowOff>160020</xdr:rowOff>
    </xdr:from>
    <xdr:to>
      <xdr:col>5</xdr:col>
      <xdr:colOff>998286</xdr:colOff>
      <xdr:row>2</xdr:row>
      <xdr:rowOff>868741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212080" y="533400"/>
          <a:ext cx="762066" cy="708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printerSettings" Target="../printerSettings/printerSettings8.bin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FFFF99"/>
    <pageSetUpPr fitToPage="1"/>
  </sheetPr>
  <dimension ref="A1:AA130"/>
  <sheetViews>
    <sheetView showRowColHeaders="0" tabSelected="1" zoomScaleNormal="100" zoomScaleSheetLayoutView="100" workbookViewId="0">
      <selection activeCell="C16" sqref="C16"/>
    </sheetView>
  </sheetViews>
  <sheetFormatPr baseColWidth="10" defaultColWidth="0" defaultRowHeight="15" zeroHeight="1" x14ac:dyDescent="0.25"/>
  <cols>
    <col min="1" max="1" width="4.140625" customWidth="1"/>
    <col min="2" max="2" width="27.5703125" customWidth="1"/>
    <col min="3" max="3" width="18.5703125" customWidth="1"/>
    <col min="4" max="4" width="13.28515625" customWidth="1"/>
    <col min="5" max="5" width="14" customWidth="1"/>
    <col min="6" max="6" width="18.28515625" customWidth="1"/>
    <col min="7" max="7" width="4.140625" customWidth="1"/>
    <col min="8" max="8" width="11.5703125" hidden="1" customWidth="1"/>
    <col min="9" max="9" width="32.28515625" hidden="1" customWidth="1"/>
    <col min="10" max="14" width="11.5703125" hidden="1" customWidth="1"/>
    <col min="15" max="15" width="13.28515625" hidden="1" customWidth="1"/>
    <col min="16" max="27" width="11.5703125" hidden="1" customWidth="1"/>
    <col min="28" max="16384" width="11.42578125" style="252" hidden="1"/>
  </cols>
  <sheetData>
    <row r="1" spans="1:27" ht="21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8.5" thickBot="1" x14ac:dyDescent="0.45">
      <c r="A2" s="1"/>
      <c r="B2" s="293" t="s">
        <v>0</v>
      </c>
      <c r="C2" s="294"/>
      <c r="D2" s="294"/>
      <c r="E2" s="294"/>
      <c r="F2" s="295"/>
      <c r="G2" s="212"/>
      <c r="H2" s="2"/>
      <c r="I2" s="2"/>
    </row>
    <row r="3" spans="1:27" ht="15.75" thickBot="1" x14ac:dyDescent="0.3">
      <c r="A3" s="1"/>
      <c r="B3" s="1"/>
      <c r="C3" s="1"/>
      <c r="D3" s="1"/>
      <c r="E3" s="1"/>
      <c r="F3" s="1"/>
      <c r="G3" s="1"/>
      <c r="H3" s="3"/>
      <c r="I3" s="3"/>
      <c r="M3" t="s">
        <v>71</v>
      </c>
      <c r="O3" t="s">
        <v>71</v>
      </c>
      <c r="S3" t="s">
        <v>110</v>
      </c>
    </row>
    <row r="4" spans="1:27" ht="15.75" x14ac:dyDescent="0.25">
      <c r="A4" s="1"/>
      <c r="B4" s="296" t="s">
        <v>1</v>
      </c>
      <c r="C4" s="297"/>
      <c r="D4" s="297"/>
      <c r="E4" s="10"/>
      <c r="F4" s="11"/>
      <c r="G4" s="1"/>
      <c r="H4" s="3"/>
      <c r="I4" s="3"/>
      <c r="M4" t="s">
        <v>72</v>
      </c>
      <c r="O4" t="s">
        <v>72</v>
      </c>
      <c r="S4" t="s">
        <v>114</v>
      </c>
    </row>
    <row r="5" spans="1:27" ht="16.149999999999999" customHeight="1" x14ac:dyDescent="0.25">
      <c r="A5" s="1"/>
      <c r="B5" s="7"/>
      <c r="C5" s="8"/>
      <c r="D5" s="8"/>
      <c r="E5" s="8"/>
      <c r="F5" s="9"/>
      <c r="G5" s="1"/>
      <c r="M5" t="s">
        <v>9</v>
      </c>
      <c r="O5" t="s">
        <v>9</v>
      </c>
      <c r="S5" t="s">
        <v>95</v>
      </c>
    </row>
    <row r="6" spans="1:27" ht="16.149999999999999" customHeight="1" x14ac:dyDescent="0.25">
      <c r="A6" s="1"/>
      <c r="B6" s="4" t="s">
        <v>64</v>
      </c>
      <c r="C6" s="239"/>
      <c r="D6" s="158"/>
      <c r="E6" s="158"/>
      <c r="F6" s="159"/>
      <c r="G6" s="1"/>
      <c r="M6" t="s">
        <v>250</v>
      </c>
      <c r="O6" t="s">
        <v>10</v>
      </c>
      <c r="S6" t="s">
        <v>102</v>
      </c>
    </row>
    <row r="7" spans="1:27" ht="16.149999999999999" customHeight="1" x14ac:dyDescent="0.25">
      <c r="A7" s="1"/>
      <c r="B7" s="4" t="s">
        <v>63</v>
      </c>
      <c r="C7" s="298"/>
      <c r="D7" s="299"/>
      <c r="E7" s="299"/>
      <c r="F7" s="300"/>
      <c r="G7" s="1"/>
      <c r="M7" t="s">
        <v>10</v>
      </c>
      <c r="O7" s="46" t="s">
        <v>74</v>
      </c>
      <c r="S7" t="s">
        <v>98</v>
      </c>
    </row>
    <row r="8" spans="1:27" ht="16.149999999999999" customHeight="1" x14ac:dyDescent="0.25">
      <c r="A8" s="1"/>
      <c r="B8" s="4" t="s">
        <v>62</v>
      </c>
      <c r="C8" s="239"/>
      <c r="D8" s="158"/>
      <c r="E8" s="123"/>
      <c r="F8" s="124"/>
      <c r="G8" s="1"/>
      <c r="M8" t="s">
        <v>11</v>
      </c>
      <c r="O8" t="s">
        <v>11</v>
      </c>
      <c r="S8" t="s">
        <v>101</v>
      </c>
    </row>
    <row r="9" spans="1:27" ht="27.6" customHeight="1" x14ac:dyDescent="0.25">
      <c r="A9" s="1"/>
      <c r="B9" s="4" t="s">
        <v>59</v>
      </c>
      <c r="C9" s="239"/>
      <c r="D9" s="158"/>
      <c r="E9" s="158"/>
      <c r="F9" s="159"/>
      <c r="G9" s="213"/>
      <c r="M9" t="s">
        <v>73</v>
      </c>
      <c r="O9" t="s">
        <v>73</v>
      </c>
      <c r="S9" t="s">
        <v>104</v>
      </c>
    </row>
    <row r="10" spans="1:27" ht="24" customHeight="1" x14ac:dyDescent="0.25">
      <c r="A10" s="1"/>
      <c r="B10" s="4" t="s">
        <v>61</v>
      </c>
      <c r="C10" s="298"/>
      <c r="D10" s="299"/>
      <c r="E10" s="158"/>
      <c r="F10" s="159"/>
      <c r="G10" s="213"/>
      <c r="J10" s="45"/>
      <c r="L10" s="46"/>
      <c r="M10" t="s">
        <v>251</v>
      </c>
      <c r="O10" s="46" t="s">
        <v>15</v>
      </c>
      <c r="S10" t="s">
        <v>115</v>
      </c>
    </row>
    <row r="11" spans="1:27" x14ac:dyDescent="0.25">
      <c r="A11" s="1"/>
      <c r="B11" s="303" t="s">
        <v>2</v>
      </c>
      <c r="C11" s="241"/>
      <c r="D11" s="233"/>
      <c r="E11" s="233"/>
      <c r="F11" s="234"/>
      <c r="G11" s="213"/>
      <c r="M11" s="66" t="s">
        <v>179</v>
      </c>
      <c r="S11" t="s">
        <v>106</v>
      </c>
    </row>
    <row r="12" spans="1:27" ht="15.75" thickBot="1" x14ac:dyDescent="0.3">
      <c r="A12" s="1"/>
      <c r="B12" s="304"/>
      <c r="C12" s="240"/>
      <c r="D12" s="235"/>
      <c r="E12" s="235"/>
      <c r="F12" s="236"/>
      <c r="G12" s="213"/>
      <c r="M12" t="s">
        <v>180</v>
      </c>
      <c r="O12" t="s">
        <v>75</v>
      </c>
      <c r="S12" t="s">
        <v>105</v>
      </c>
    </row>
    <row r="13" spans="1:27" ht="15.75" thickBot="1" x14ac:dyDescent="0.3">
      <c r="A13" s="1"/>
      <c r="B13" s="32"/>
      <c r="C13" s="31"/>
      <c r="D13" s="31"/>
      <c r="E13" s="31"/>
      <c r="F13" s="31"/>
      <c r="G13" s="213"/>
      <c r="M13" t="s">
        <v>223</v>
      </c>
      <c r="O13" t="s">
        <v>76</v>
      </c>
      <c r="S13" t="s">
        <v>103</v>
      </c>
    </row>
    <row r="14" spans="1:27" ht="22.15" customHeight="1" x14ac:dyDescent="0.25">
      <c r="A14" s="1"/>
      <c r="B14" s="44" t="s">
        <v>221</v>
      </c>
      <c r="C14" s="301">
        <f ca="1">TODAY()</f>
        <v>42529</v>
      </c>
      <c r="D14" s="302"/>
      <c r="E14" s="39"/>
      <c r="F14" s="40"/>
      <c r="G14" s="213"/>
      <c r="M14" t="s">
        <v>182</v>
      </c>
      <c r="O14" t="s">
        <v>78</v>
      </c>
      <c r="S14" t="s">
        <v>111</v>
      </c>
    </row>
    <row r="15" spans="1:27" ht="22.15" customHeight="1" x14ac:dyDescent="0.25">
      <c r="A15" s="1"/>
      <c r="B15" s="108" t="s">
        <v>56</v>
      </c>
      <c r="C15" s="319">
        <f>IF(Verbrauchserfassung!C6="","",Verbrauchserfassung!C6)</f>
        <v>2014</v>
      </c>
      <c r="D15" s="320"/>
      <c r="E15" s="109"/>
      <c r="F15" s="110"/>
      <c r="G15" s="213"/>
      <c r="O15" t="s">
        <v>13</v>
      </c>
      <c r="S15" t="s">
        <v>113</v>
      </c>
    </row>
    <row r="16" spans="1:27" ht="22.15" customHeight="1" x14ac:dyDescent="0.25">
      <c r="A16" s="1"/>
      <c r="B16" s="4" t="s">
        <v>60</v>
      </c>
      <c r="C16" s="239"/>
      <c r="D16" s="158"/>
      <c r="E16" s="158"/>
      <c r="F16" s="159"/>
      <c r="G16" s="213"/>
      <c r="I16" t="s">
        <v>12</v>
      </c>
      <c r="J16" s="251" t="b">
        <v>0</v>
      </c>
      <c r="O16" t="s">
        <v>14</v>
      </c>
      <c r="S16" t="s">
        <v>87</v>
      </c>
      <c r="Y16" s="46"/>
    </row>
    <row r="17" spans="1:25" ht="43.9" customHeight="1" x14ac:dyDescent="0.25">
      <c r="A17" s="1"/>
      <c r="B17" s="4" t="s">
        <v>39</v>
      </c>
      <c r="C17" s="239"/>
      <c r="D17" s="158"/>
      <c r="E17" s="158"/>
      <c r="F17" s="159"/>
      <c r="G17" s="213"/>
      <c r="I17" t="s">
        <v>220</v>
      </c>
      <c r="J17" s="251" t="b">
        <v>0</v>
      </c>
      <c r="O17" t="s">
        <v>77</v>
      </c>
      <c r="S17" t="s">
        <v>99</v>
      </c>
      <c r="Y17" s="46"/>
    </row>
    <row r="18" spans="1:25" x14ac:dyDescent="0.25">
      <c r="A18" s="1"/>
      <c r="B18" s="314" t="s">
        <v>12</v>
      </c>
      <c r="C18" s="242"/>
      <c r="D18" s="239"/>
      <c r="E18" s="158"/>
      <c r="F18" s="159"/>
      <c r="G18" s="213"/>
      <c r="S18" t="s">
        <v>117</v>
      </c>
    </row>
    <row r="19" spans="1:25" x14ac:dyDescent="0.25">
      <c r="A19" s="1"/>
      <c r="B19" s="318"/>
      <c r="C19" s="242"/>
      <c r="D19" s="239"/>
      <c r="E19" s="158"/>
      <c r="F19" s="159"/>
      <c r="G19" s="213"/>
      <c r="J19">
        <v>0</v>
      </c>
      <c r="S19" t="s">
        <v>108</v>
      </c>
    </row>
    <row r="20" spans="1:25" x14ac:dyDescent="0.25">
      <c r="A20" s="1"/>
      <c r="B20" s="315"/>
      <c r="C20" s="242"/>
      <c r="D20" s="239"/>
      <c r="E20" s="158"/>
      <c r="F20" s="159"/>
      <c r="G20" s="213"/>
      <c r="S20" t="s">
        <v>91</v>
      </c>
      <c r="Y20" s="46"/>
    </row>
    <row r="21" spans="1:25" x14ac:dyDescent="0.25">
      <c r="A21" s="1"/>
      <c r="B21" s="307" t="s">
        <v>220</v>
      </c>
      <c r="C21" s="242"/>
      <c r="D21" s="244"/>
      <c r="E21" s="102"/>
      <c r="F21" s="103"/>
      <c r="G21" s="213"/>
      <c r="H21" t="s">
        <v>45</v>
      </c>
      <c r="S21" t="s">
        <v>92</v>
      </c>
      <c r="Y21" s="46"/>
    </row>
    <row r="22" spans="1:25" x14ac:dyDescent="0.25">
      <c r="A22" s="1"/>
      <c r="B22" s="308"/>
      <c r="C22" s="242"/>
      <c r="D22" s="244"/>
      <c r="E22" s="99"/>
      <c r="F22" s="101"/>
      <c r="G22" s="213"/>
      <c r="H22" t="s">
        <v>46</v>
      </c>
      <c r="S22" t="s">
        <v>94</v>
      </c>
      <c r="Y22" s="46"/>
    </row>
    <row r="23" spans="1:25" x14ac:dyDescent="0.25">
      <c r="A23" s="1"/>
      <c r="B23" s="309"/>
      <c r="C23" s="242"/>
      <c r="D23" s="243"/>
      <c r="E23" s="111"/>
      <c r="F23" s="112"/>
      <c r="G23" s="213"/>
      <c r="S23" t="s">
        <v>89</v>
      </c>
      <c r="Y23" s="46"/>
    </row>
    <row r="24" spans="1:25" ht="28.9" customHeight="1" x14ac:dyDescent="0.25">
      <c r="A24" s="1"/>
      <c r="B24" s="36" t="s">
        <v>222</v>
      </c>
      <c r="C24" s="310" t="s">
        <v>234</v>
      </c>
      <c r="D24" s="311"/>
      <c r="E24" s="312"/>
      <c r="F24" s="313"/>
      <c r="G24" s="213"/>
      <c r="S24" t="s">
        <v>112</v>
      </c>
      <c r="X24" t="s">
        <v>191</v>
      </c>
    </row>
    <row r="25" spans="1:25" ht="19.899999999999999" customHeight="1" x14ac:dyDescent="0.25">
      <c r="A25" s="1"/>
      <c r="B25" s="314" t="s">
        <v>83</v>
      </c>
      <c r="C25" s="245"/>
      <c r="D25" s="208"/>
      <c r="E25" s="37"/>
      <c r="F25" s="38"/>
      <c r="G25" s="213"/>
      <c r="S25" t="s">
        <v>124</v>
      </c>
    </row>
    <row r="26" spans="1:25" ht="19.899999999999999" customHeight="1" x14ac:dyDescent="0.25">
      <c r="A26" s="1"/>
      <c r="B26" s="315"/>
      <c r="C26" s="316" t="s">
        <v>84</v>
      </c>
      <c r="D26" s="317"/>
      <c r="E26" s="161">
        <f>IF(C25=O27,P29,0)+IF(O28=C25,P30,0)+IF(O29=C25,P31,0)+IF(O30=C25,P32,0)+IF(O31=C25,P33,0)+IF(O32=C25,P34,0)</f>
        <v>0</v>
      </c>
      <c r="F26" s="162"/>
      <c r="G26" s="213"/>
      <c r="S26" t="s">
        <v>116</v>
      </c>
    </row>
    <row r="27" spans="1:25" ht="19.899999999999999" customHeight="1" x14ac:dyDescent="0.25">
      <c r="A27" s="1"/>
      <c r="B27" s="4" t="s">
        <v>3</v>
      </c>
      <c r="C27" s="239"/>
      <c r="D27" s="208"/>
      <c r="E27" s="19"/>
      <c r="F27" s="20"/>
      <c r="G27" s="213"/>
      <c r="O27" t="s">
        <v>16</v>
      </c>
      <c r="S27" t="s">
        <v>97</v>
      </c>
    </row>
    <row r="28" spans="1:25" ht="19.899999999999999" customHeight="1" x14ac:dyDescent="0.25">
      <c r="A28" s="1"/>
      <c r="B28" s="303" t="s">
        <v>66</v>
      </c>
      <c r="C28" s="113"/>
      <c r="D28" s="114"/>
      <c r="E28" s="19"/>
      <c r="F28" s="209" t="s">
        <v>224</v>
      </c>
      <c r="G28" s="213"/>
      <c r="O28" t="s">
        <v>17</v>
      </c>
      <c r="S28" t="s">
        <v>109</v>
      </c>
    </row>
    <row r="29" spans="1:25" ht="20.45" customHeight="1" x14ac:dyDescent="0.25">
      <c r="A29" s="1"/>
      <c r="B29" s="305"/>
      <c r="C29" s="33" t="s">
        <v>67</v>
      </c>
      <c r="D29" s="246"/>
      <c r="E29" s="237"/>
      <c r="F29" s="247"/>
      <c r="G29" s="1"/>
      <c r="O29" t="s">
        <v>79</v>
      </c>
      <c r="P29">
        <v>1</v>
      </c>
      <c r="S29" t="s">
        <v>96</v>
      </c>
      <c r="W29" t="s">
        <v>125</v>
      </c>
      <c r="X29" t="s">
        <v>192</v>
      </c>
    </row>
    <row r="30" spans="1:25" ht="28.9" customHeight="1" x14ac:dyDescent="0.25">
      <c r="A30" s="1"/>
      <c r="B30" s="305"/>
      <c r="C30" s="33" t="s">
        <v>68</v>
      </c>
      <c r="D30" s="246"/>
      <c r="E30" s="237"/>
      <c r="F30" s="247"/>
      <c r="G30" s="1"/>
      <c r="O30" t="s">
        <v>80</v>
      </c>
      <c r="P30">
        <v>2</v>
      </c>
      <c r="S30" t="s">
        <v>118</v>
      </c>
      <c r="W30" t="s">
        <v>126</v>
      </c>
      <c r="X30" s="77"/>
    </row>
    <row r="31" spans="1:25" ht="28.15" customHeight="1" x14ac:dyDescent="0.25">
      <c r="A31" s="1"/>
      <c r="B31" s="305"/>
      <c r="C31" s="33" t="s">
        <v>69</v>
      </c>
      <c r="D31" s="248"/>
      <c r="E31" s="237"/>
      <c r="F31" s="247"/>
      <c r="G31" s="1"/>
      <c r="O31" t="s">
        <v>81</v>
      </c>
      <c r="P31">
        <v>3</v>
      </c>
      <c r="S31" t="s">
        <v>119</v>
      </c>
      <c r="W31" t="s">
        <v>291</v>
      </c>
      <c r="X31" s="77"/>
    </row>
    <row r="32" spans="1:25" ht="28.9" customHeight="1" x14ac:dyDescent="0.25">
      <c r="A32" s="1"/>
      <c r="B32" s="305"/>
      <c r="C32" s="33" t="s">
        <v>227</v>
      </c>
      <c r="D32" s="239"/>
      <c r="E32" s="160"/>
      <c r="F32" s="247"/>
      <c r="G32" s="1"/>
      <c r="O32" t="s">
        <v>82</v>
      </c>
      <c r="P32">
        <v>4</v>
      </c>
      <c r="S32" t="s">
        <v>120</v>
      </c>
      <c r="W32" t="s">
        <v>127</v>
      </c>
      <c r="X32" s="77"/>
    </row>
    <row r="33" spans="1:27" ht="28.9" customHeight="1" x14ac:dyDescent="0.25">
      <c r="A33" s="1"/>
      <c r="B33" s="306"/>
      <c r="C33" s="33" t="s">
        <v>228</v>
      </c>
      <c r="D33" s="239"/>
      <c r="E33" s="160"/>
      <c r="F33" s="247"/>
      <c r="G33" s="1"/>
      <c r="P33">
        <v>5</v>
      </c>
      <c r="S33" t="s">
        <v>121</v>
      </c>
      <c r="W33" t="s">
        <v>128</v>
      </c>
      <c r="X33" s="77"/>
    </row>
    <row r="34" spans="1:27" ht="45.6" customHeight="1" x14ac:dyDescent="0.25">
      <c r="A34" s="1"/>
      <c r="B34" s="206" t="s">
        <v>252</v>
      </c>
      <c r="C34" s="239"/>
      <c r="D34" s="158"/>
      <c r="E34" s="158"/>
      <c r="F34" s="159"/>
      <c r="G34" s="1"/>
      <c r="P34">
        <v>6</v>
      </c>
      <c r="S34" t="s">
        <v>122</v>
      </c>
      <c r="W34" t="s">
        <v>129</v>
      </c>
      <c r="X34" s="77"/>
    </row>
    <row r="35" spans="1:27" ht="29.45" customHeight="1" x14ac:dyDescent="0.25">
      <c r="A35" s="1"/>
      <c r="B35" s="303" t="s">
        <v>65</v>
      </c>
      <c r="C35" s="33" t="s">
        <v>70</v>
      </c>
      <c r="D35" s="239"/>
      <c r="E35" s="160"/>
      <c r="F35" s="247"/>
      <c r="G35" s="1"/>
      <c r="S35" t="s">
        <v>123</v>
      </c>
      <c r="W35" t="s">
        <v>183</v>
      </c>
      <c r="X35" s="77"/>
    </row>
    <row r="36" spans="1:27" ht="29.45" customHeight="1" x14ac:dyDescent="0.25">
      <c r="A36" s="1"/>
      <c r="B36" s="306"/>
      <c r="C36" s="34" t="s">
        <v>57</v>
      </c>
      <c r="D36" s="239"/>
      <c r="E36" s="160"/>
      <c r="F36" s="249"/>
      <c r="G36" s="1"/>
      <c r="S36" t="s">
        <v>93</v>
      </c>
      <c r="W36" t="s">
        <v>130</v>
      </c>
    </row>
    <row r="37" spans="1:27" ht="18" x14ac:dyDescent="0.25">
      <c r="A37" s="1"/>
      <c r="B37" s="29" t="s">
        <v>42</v>
      </c>
      <c r="C37" s="250"/>
      <c r="D37" s="47" t="s">
        <v>30</v>
      </c>
      <c r="E37" s="47"/>
      <c r="F37" s="48"/>
      <c r="G37" s="1"/>
      <c r="S37" t="s">
        <v>88</v>
      </c>
      <c r="W37" t="s">
        <v>225</v>
      </c>
    </row>
    <row r="38" spans="1:27" ht="28.5" x14ac:dyDescent="0.25">
      <c r="A38" s="1"/>
      <c r="B38" s="12" t="s">
        <v>34</v>
      </c>
      <c r="C38" s="290" t="s">
        <v>85</v>
      </c>
      <c r="D38" s="291"/>
      <c r="E38" s="290" t="s">
        <v>303</v>
      </c>
      <c r="F38" s="292"/>
      <c r="G38" s="1"/>
      <c r="S38" t="s">
        <v>100</v>
      </c>
      <c r="W38" t="s">
        <v>226</v>
      </c>
    </row>
    <row r="39" spans="1:27" ht="18" customHeight="1" x14ac:dyDescent="0.25">
      <c r="A39" s="1"/>
      <c r="B39" s="41"/>
      <c r="C39" s="49"/>
      <c r="D39" s="21"/>
      <c r="E39" s="49"/>
      <c r="F39" s="50"/>
      <c r="G39" s="1"/>
      <c r="O39" t="s">
        <v>18</v>
      </c>
      <c r="S39" t="s">
        <v>107</v>
      </c>
      <c r="W39" t="s">
        <v>131</v>
      </c>
    </row>
    <row r="40" spans="1:27" ht="28.5" x14ac:dyDescent="0.25">
      <c r="A40" s="1"/>
      <c r="B40" s="30" t="s">
        <v>4</v>
      </c>
      <c r="C40" s="239"/>
      <c r="D40" s="158"/>
      <c r="E40" s="158"/>
      <c r="F40" s="159"/>
      <c r="G40" s="1"/>
      <c r="O40" t="s">
        <v>19</v>
      </c>
      <c r="S40" t="s">
        <v>90</v>
      </c>
      <c r="W40" t="s">
        <v>132</v>
      </c>
    </row>
    <row r="41" spans="1:27" x14ac:dyDescent="0.25">
      <c r="A41" s="1"/>
      <c r="B41" s="12" t="s">
        <v>5</v>
      </c>
      <c r="C41" s="287"/>
      <c r="D41" s="288"/>
      <c r="E41" s="288"/>
      <c r="F41" s="289"/>
      <c r="G41" s="1"/>
      <c r="O41" t="s">
        <v>134</v>
      </c>
      <c r="W41" t="s">
        <v>133</v>
      </c>
    </row>
    <row r="42" spans="1:27" x14ac:dyDescent="0.25">
      <c r="A42" s="1"/>
      <c r="B42" s="13" t="s">
        <v>6</v>
      </c>
      <c r="C42" s="281"/>
      <c r="D42" s="282"/>
      <c r="E42" s="282"/>
      <c r="F42" s="283"/>
      <c r="G42" s="1"/>
      <c r="W42" t="s">
        <v>183</v>
      </c>
    </row>
    <row r="43" spans="1:27" x14ac:dyDescent="0.25">
      <c r="A43" s="1"/>
      <c r="B43" s="13" t="s">
        <v>7</v>
      </c>
      <c r="C43" s="281"/>
      <c r="D43" s="282"/>
      <c r="E43" s="282"/>
      <c r="F43" s="283"/>
      <c r="G43" s="1"/>
      <c r="W43" t="s">
        <v>230</v>
      </c>
    </row>
    <row r="44" spans="1:27" x14ac:dyDescent="0.25">
      <c r="A44" s="1"/>
      <c r="B44" s="13" t="s">
        <v>8</v>
      </c>
      <c r="C44" s="281"/>
      <c r="D44" s="282"/>
      <c r="E44" s="282"/>
      <c r="F44" s="283"/>
      <c r="G44" s="1"/>
      <c r="W44" t="s">
        <v>231</v>
      </c>
    </row>
    <row r="45" spans="1:27" ht="15.75" thickBot="1" x14ac:dyDescent="0.3">
      <c r="A45" s="1"/>
      <c r="B45" s="14" t="s">
        <v>229</v>
      </c>
      <c r="C45" s="284"/>
      <c r="D45" s="285"/>
      <c r="E45" s="285"/>
      <c r="F45" s="286"/>
      <c r="G45" s="1"/>
      <c r="W45" t="s">
        <v>183</v>
      </c>
    </row>
    <row r="46" spans="1:27" ht="21.75" customHeight="1" x14ac:dyDescent="0.25">
      <c r="A46" s="1"/>
      <c r="B46" s="5"/>
      <c r="C46" s="5"/>
      <c r="D46" s="5"/>
      <c r="E46" s="5"/>
      <c r="F46" s="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 t="s">
        <v>232</v>
      </c>
      <c r="X46" s="1"/>
      <c r="Y46" s="1"/>
      <c r="Z46" s="1"/>
      <c r="AA46" s="1"/>
    </row>
    <row r="47" spans="1:27" hidden="1" x14ac:dyDescent="0.25">
      <c r="A47" s="1"/>
      <c r="B47" s="8"/>
      <c r="C47" s="8"/>
      <c r="D47" s="8"/>
      <c r="E47" s="8"/>
      <c r="F47" s="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 t="s">
        <v>233</v>
      </c>
      <c r="X47" s="1"/>
      <c r="Y47" s="1"/>
      <c r="Z47" s="1"/>
      <c r="AA47" s="1"/>
    </row>
    <row r="48" spans="1:27" hidden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 t="s">
        <v>183</v>
      </c>
      <c r="X48" s="1"/>
      <c r="Y48" s="207" t="s">
        <v>205</v>
      </c>
      <c r="Z48" s="1"/>
      <c r="AA48" s="1"/>
    </row>
    <row r="49" spans="1:27" hidden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idden="1" x14ac:dyDescent="0.25"/>
    <row r="51" spans="1:27" hidden="1" x14ac:dyDescent="0.25"/>
    <row r="52" spans="1:27" hidden="1" x14ac:dyDescent="0.25"/>
    <row r="53" spans="1:27" hidden="1" x14ac:dyDescent="0.25"/>
    <row r="54" spans="1:27" hidden="1" x14ac:dyDescent="0.25"/>
    <row r="55" spans="1:27" ht="14.45" hidden="1" customHeight="1" x14ac:dyDescent="0.25"/>
    <row r="56" spans="1:27" hidden="1" x14ac:dyDescent="0.25"/>
    <row r="57" spans="1:27" hidden="1" x14ac:dyDescent="0.25">
      <c r="X57" t="s">
        <v>193</v>
      </c>
      <c r="Y57" s="46" t="s">
        <v>206</v>
      </c>
    </row>
    <row r="58" spans="1:27" hidden="1" x14ac:dyDescent="0.25">
      <c r="X58" s="46" t="s">
        <v>207</v>
      </c>
      <c r="Y58" s="46"/>
    </row>
    <row r="59" spans="1:27" hidden="1" x14ac:dyDescent="0.25">
      <c r="Y59" t="s">
        <v>208</v>
      </c>
    </row>
    <row r="60" spans="1:27" hidden="1" x14ac:dyDescent="0.25">
      <c r="Y60" t="s">
        <v>209</v>
      </c>
    </row>
    <row r="61" spans="1:27" hidden="1" x14ac:dyDescent="0.25">
      <c r="Y61" t="s">
        <v>210</v>
      </c>
    </row>
    <row r="62" spans="1:27" hidden="1" x14ac:dyDescent="0.25">
      <c r="Y62" t="s">
        <v>211</v>
      </c>
    </row>
    <row r="63" spans="1:27" hidden="1" x14ac:dyDescent="0.25"/>
    <row r="64" spans="1:27" ht="15" hidden="1" customHeight="1" x14ac:dyDescent="0.25"/>
    <row r="65" spans="24:27" ht="15" hidden="1" customHeight="1" x14ac:dyDescent="0.25"/>
    <row r="66" spans="24:27" ht="21.6" hidden="1" customHeight="1" x14ac:dyDescent="0.25"/>
    <row r="67" spans="24:27" hidden="1" x14ac:dyDescent="0.25"/>
    <row r="68" spans="24:27" hidden="1" x14ac:dyDescent="0.25"/>
    <row r="69" spans="24:27" ht="34.15" hidden="1" customHeight="1" x14ac:dyDescent="0.25">
      <c r="X69" s="46" t="s">
        <v>212</v>
      </c>
    </row>
    <row r="70" spans="24:27" hidden="1" x14ac:dyDescent="0.25">
      <c r="Y70" t="s">
        <v>215</v>
      </c>
    </row>
    <row r="71" spans="24:27" ht="15" hidden="1" customHeight="1" x14ac:dyDescent="0.25">
      <c r="Y71" t="s">
        <v>216</v>
      </c>
      <c r="AA71" t="s">
        <v>213</v>
      </c>
    </row>
    <row r="72" spans="24:27" hidden="1" x14ac:dyDescent="0.25">
      <c r="AA72" t="s">
        <v>214</v>
      </c>
    </row>
    <row r="73" spans="24:27" hidden="1" x14ac:dyDescent="0.25">
      <c r="AA73" t="s">
        <v>217</v>
      </c>
    </row>
    <row r="74" spans="24:27" hidden="1" x14ac:dyDescent="0.25">
      <c r="X74" s="46" t="s">
        <v>219</v>
      </c>
      <c r="AA74" t="s">
        <v>218</v>
      </c>
    </row>
    <row r="75" spans="24:27" hidden="1" x14ac:dyDescent="0.25"/>
    <row r="76" spans="24:27" hidden="1" x14ac:dyDescent="0.25"/>
    <row r="77" spans="24:27" hidden="1" x14ac:dyDescent="0.25"/>
    <row r="78" spans="24:27" hidden="1" x14ac:dyDescent="0.25"/>
    <row r="79" spans="24:27" hidden="1" x14ac:dyDescent="0.25"/>
    <row r="80" spans="24:27" hidden="1" x14ac:dyDescent="0.25"/>
    <row r="81" hidden="1" x14ac:dyDescent="0.25"/>
    <row r="82" hidden="1" x14ac:dyDescent="0.25"/>
    <row r="83" ht="15" hidden="1" customHeight="1" x14ac:dyDescent="0.25"/>
    <row r="84" ht="15" hidden="1" customHeight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spans="2:6" hidden="1" x14ac:dyDescent="0.25"/>
    <row r="114" spans="2:6" hidden="1" x14ac:dyDescent="0.25">
      <c r="B114" s="1"/>
      <c r="C114" s="1"/>
      <c r="D114" s="1"/>
      <c r="E114" s="1"/>
      <c r="F114" s="1"/>
    </row>
    <row r="115" spans="2:6" hidden="1" x14ac:dyDescent="0.25"/>
    <row r="116" spans="2:6" hidden="1" x14ac:dyDescent="0.25"/>
    <row r="117" spans="2:6" hidden="1" x14ac:dyDescent="0.25"/>
    <row r="118" spans="2:6" hidden="1" x14ac:dyDescent="0.25"/>
    <row r="119" spans="2:6" hidden="1" x14ac:dyDescent="0.25"/>
    <row r="120" spans="2:6" hidden="1" x14ac:dyDescent="0.25"/>
    <row r="121" spans="2:6" hidden="1" x14ac:dyDescent="0.25"/>
    <row r="122" spans="2:6" hidden="1" x14ac:dyDescent="0.25"/>
    <row r="123" spans="2:6" hidden="1" x14ac:dyDescent="0.25"/>
    <row r="124" spans="2:6" hidden="1" x14ac:dyDescent="0.25"/>
    <row r="125" spans="2:6" hidden="1" x14ac:dyDescent="0.25"/>
    <row r="126" spans="2:6" hidden="1" x14ac:dyDescent="0.25"/>
    <row r="127" spans="2:6" hidden="1" x14ac:dyDescent="0.25"/>
    <row r="128" spans="2:6" hidden="1" x14ac:dyDescent="0.25"/>
    <row r="129" ht="82.15" hidden="1" customHeight="1" x14ac:dyDescent="0.25"/>
    <row r="130" ht="85.9" hidden="1" customHeight="1" x14ac:dyDescent="0.25"/>
  </sheetData>
  <sheetProtection password="CC2A" sheet="1" objects="1" scenarios="1" selectLockedCells="1"/>
  <protectedRanges>
    <protectedRange sqref="D10 C12 D18:D23 C15:C23 C25 C27 D29:D33 C34 D35:D36 C37 C40:C45 C6:C9 F29:F33 F35:F36" name="Bearbeitung 1"/>
  </protectedRanges>
  <sortState ref="S3:S40">
    <sortCondition ref="S40"/>
  </sortState>
  <customSheetViews>
    <customSheetView guid="{89527827-DB94-4671-AB03-91C647D1205A}" printArea="1" topLeftCell="A13">
      <selection activeCell="I26" sqref="I26"/>
      <pageMargins left="0.70866141732283472" right="0.70866141732283472" top="0.78740157480314965" bottom="0.78740157480314965" header="0.31496062992125984" footer="0.31496062992125984"/>
      <pageSetup paperSize="9" scale="94" orientation="portrait" r:id="rId1"/>
    </customSheetView>
    <customSheetView guid="{BF5B26ED-7FAE-475F-ADA3-DE9776A55B18}" showPageBreaks="1" printArea="1" hiddenColumns="1">
      <selection sqref="A1:G46"/>
      <pageMargins left="0.23622047244094491" right="0.23622047244094491" top="0.74803149606299213" bottom="0.74803149606299213" header="0.31496062992125984" footer="0.31496062992125984"/>
      <pageSetup paperSize="9" scale="98" orientation="portrait" r:id="rId2"/>
    </customSheetView>
  </customSheetViews>
  <mergeCells count="21">
    <mergeCell ref="C38:D38"/>
    <mergeCell ref="E38:F38"/>
    <mergeCell ref="B2:F2"/>
    <mergeCell ref="B4:D4"/>
    <mergeCell ref="C7:F7"/>
    <mergeCell ref="C14:D14"/>
    <mergeCell ref="B11:B12"/>
    <mergeCell ref="B28:B33"/>
    <mergeCell ref="B21:B23"/>
    <mergeCell ref="C24:F24"/>
    <mergeCell ref="B25:B26"/>
    <mergeCell ref="C26:D26"/>
    <mergeCell ref="B18:B20"/>
    <mergeCell ref="C10:D10"/>
    <mergeCell ref="B35:B36"/>
    <mergeCell ref="C15:D15"/>
    <mergeCell ref="C42:F42"/>
    <mergeCell ref="C43:F43"/>
    <mergeCell ref="C44:F44"/>
    <mergeCell ref="C45:F45"/>
    <mergeCell ref="C41:F41"/>
  </mergeCells>
  <dataValidations count="12">
    <dataValidation type="list" allowBlank="1" showInputMessage="1" showErrorMessage="1" sqref="D29">
      <formula1>$W$29:$W$31</formula1>
    </dataValidation>
    <dataValidation type="list" allowBlank="1" showInputMessage="1" showErrorMessage="1" sqref="D30">
      <formula1>$W$32:$W$35</formula1>
    </dataValidation>
    <dataValidation type="list" allowBlank="1" showInputMessage="1" showErrorMessage="1" sqref="D31">
      <formula1>$W$36:$W$42</formula1>
    </dataValidation>
    <dataValidation type="list" allowBlank="1" showInputMessage="1" showErrorMessage="1" sqref="D32">
      <formula1>$W$43:$W$45</formula1>
    </dataValidation>
    <dataValidation type="list" allowBlank="1" showInputMessage="1" showErrorMessage="1" sqref="D33">
      <formula1>$W$46:$W$48</formula1>
    </dataValidation>
    <dataValidation type="list" allowBlank="1" showInputMessage="1" showErrorMessage="1" sqref="O1:P1">
      <formula1>$O$2:$O$10</formula1>
    </dataValidation>
    <dataValidation type="list" allowBlank="1" showInputMessage="1" showErrorMessage="1" sqref="C40">
      <formula1>$O$39:$O$41</formula1>
    </dataValidation>
    <dataValidation type="list" allowBlank="1" showInputMessage="1" showErrorMessage="1" sqref="D21:D23">
      <formula1>$H$21:$H$22</formula1>
    </dataValidation>
    <dataValidation type="list" allowBlank="1" showInputMessage="1" showErrorMessage="1" sqref="C25">
      <formula1>$O$27:$O$32</formula1>
    </dataValidation>
    <dataValidation type="list" allowBlank="1" showInputMessage="1" showErrorMessage="1" sqref="C18:C23">
      <formula1>$O$12:$O$17</formula1>
    </dataValidation>
    <dataValidation type="list" allowBlank="1" showInputMessage="1" showErrorMessage="1" sqref="C7:F7">
      <formula1>$S$3:$S$40</formula1>
    </dataValidation>
    <dataValidation type="list" allowBlank="1" showInputMessage="1" showErrorMessage="1" sqref="C16 D18:D20">
      <formula1>$M$3:$M$14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2</xdr:col>
                    <xdr:colOff>704850</xdr:colOff>
                    <xdr:row>38</xdr:row>
                    <xdr:rowOff>0</xdr:rowOff>
                  </from>
                  <to>
                    <xdr:col>2</xdr:col>
                    <xdr:colOff>923925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4</xdr:col>
                    <xdr:colOff>638175</xdr:colOff>
                    <xdr:row>38</xdr:row>
                    <xdr:rowOff>0</xdr:rowOff>
                  </from>
                  <to>
                    <xdr:col>4</xdr:col>
                    <xdr:colOff>857250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locked="0" defaultSize="0" autoFill="0" autoLine="0" autoPict="0">
                <anchor moveWithCells="1">
                  <from>
                    <xdr:col>1</xdr:col>
                    <xdr:colOff>1504950</xdr:colOff>
                    <xdr:row>17</xdr:row>
                    <xdr:rowOff>133350</xdr:rowOff>
                  </from>
                  <to>
                    <xdr:col>2</xdr:col>
                    <xdr:colOff>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locked="0" defaultSize="0" autoFill="0" autoLine="0" autoPict="0">
                <anchor moveWithCells="1">
                  <from>
                    <xdr:col>1</xdr:col>
                    <xdr:colOff>1504950</xdr:colOff>
                    <xdr:row>21</xdr:row>
                    <xdr:rowOff>9525</xdr:rowOff>
                  </from>
                  <to>
                    <xdr:col>1</xdr:col>
                    <xdr:colOff>1752600</xdr:colOff>
                    <xdr:row>22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FFFF99"/>
    <pageSetUpPr fitToPage="1"/>
  </sheetPr>
  <dimension ref="A1:R77"/>
  <sheetViews>
    <sheetView showRowColHeaders="0" zoomScaleNormal="100" workbookViewId="0">
      <selection activeCell="C23" sqref="C23"/>
    </sheetView>
  </sheetViews>
  <sheetFormatPr baseColWidth="10" defaultColWidth="0" defaultRowHeight="15" zeroHeight="1" x14ac:dyDescent="0.25"/>
  <cols>
    <col min="1" max="1" width="4.140625" style="1" customWidth="1"/>
    <col min="2" max="2" width="27.5703125" customWidth="1"/>
    <col min="3" max="3" width="16.7109375" customWidth="1"/>
    <col min="4" max="4" width="13.28515625" customWidth="1"/>
    <col min="5" max="5" width="14.140625" customWidth="1"/>
    <col min="6" max="6" width="16.5703125" customWidth="1"/>
    <col min="7" max="17" width="11.5703125" hidden="1" customWidth="1"/>
    <col min="18" max="18" width="4.140625" style="1" customWidth="1"/>
    <col min="19" max="16384" width="11.42578125" hidden="1"/>
  </cols>
  <sheetData>
    <row r="1" spans="2:17" ht="21.75" customHeight="1" thickBot="1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8.9" thickBot="1" x14ac:dyDescent="0.55000000000000004">
      <c r="B2" s="293" t="s">
        <v>301</v>
      </c>
      <c r="C2" s="294"/>
      <c r="D2" s="294"/>
      <c r="E2" s="294"/>
      <c r="F2" s="295"/>
    </row>
    <row r="3" spans="2:17" thickBot="1" x14ac:dyDescent="0.35">
      <c r="B3" s="1"/>
      <c r="C3" s="1"/>
      <c r="D3" s="1"/>
      <c r="E3" s="1"/>
      <c r="F3" s="1"/>
    </row>
    <row r="4" spans="2:17" ht="15.75" x14ac:dyDescent="0.25">
      <c r="B4" s="296" t="s">
        <v>52</v>
      </c>
      <c r="C4" s="297"/>
      <c r="D4" s="297"/>
      <c r="E4" s="10"/>
      <c r="F4" s="11"/>
      <c r="O4" t="s">
        <v>20</v>
      </c>
    </row>
    <row r="5" spans="2:17" ht="14.45" x14ac:dyDescent="0.3">
      <c r="B5" s="7"/>
      <c r="C5" s="8"/>
      <c r="D5" s="8"/>
      <c r="E5" s="8"/>
      <c r="F5" s="9"/>
      <c r="O5" t="s">
        <v>21</v>
      </c>
    </row>
    <row r="6" spans="2:17" x14ac:dyDescent="0.25">
      <c r="B6" s="4" t="s">
        <v>172</v>
      </c>
      <c r="C6" s="253"/>
      <c r="D6" s="123"/>
      <c r="E6" s="123"/>
      <c r="F6" s="124"/>
      <c r="H6" s="46"/>
      <c r="O6" t="s">
        <v>22</v>
      </c>
    </row>
    <row r="7" spans="2:17" x14ac:dyDescent="0.25">
      <c r="B7" s="17" t="s">
        <v>173</v>
      </c>
      <c r="C7" s="250"/>
      <c r="D7" s="100" t="s">
        <v>29</v>
      </c>
      <c r="E7" s="100"/>
      <c r="F7" s="101"/>
      <c r="J7" s="46"/>
      <c r="O7" t="s">
        <v>55</v>
      </c>
    </row>
    <row r="8" spans="2:17" x14ac:dyDescent="0.25">
      <c r="B8" s="17"/>
      <c r="C8" s="325" t="s">
        <v>172</v>
      </c>
      <c r="D8" s="326"/>
      <c r="E8" s="326"/>
      <c r="F8" s="327"/>
      <c r="O8" t="s">
        <v>23</v>
      </c>
    </row>
    <row r="9" spans="2:17" ht="14.45" x14ac:dyDescent="0.3">
      <c r="B9" s="18" t="s">
        <v>31</v>
      </c>
      <c r="C9" s="239"/>
      <c r="D9" s="158"/>
      <c r="E9" s="158"/>
      <c r="F9" s="159"/>
      <c r="O9" t="s">
        <v>24</v>
      </c>
    </row>
    <row r="10" spans="2:17" ht="14.45" x14ac:dyDescent="0.3">
      <c r="B10" s="18" t="s">
        <v>32</v>
      </c>
      <c r="C10" s="248"/>
      <c r="D10" s="158"/>
      <c r="E10" s="158"/>
      <c r="F10" s="159"/>
      <c r="O10" t="s">
        <v>25</v>
      </c>
    </row>
    <row r="11" spans="2:17" ht="14.45" x14ac:dyDescent="0.3">
      <c r="B11" s="18" t="s">
        <v>3</v>
      </c>
      <c r="C11" s="254"/>
      <c r="D11" s="123"/>
      <c r="E11" s="123"/>
      <c r="F11" s="124"/>
      <c r="O11" t="s">
        <v>26</v>
      </c>
    </row>
    <row r="12" spans="2:17" x14ac:dyDescent="0.25">
      <c r="B12" s="115" t="s">
        <v>245</v>
      </c>
      <c r="C12" s="255"/>
      <c r="D12" s="163"/>
      <c r="E12" s="163"/>
      <c r="F12" s="164"/>
      <c r="O12" t="s">
        <v>27</v>
      </c>
    </row>
    <row r="13" spans="2:17" ht="14.45" x14ac:dyDescent="0.3">
      <c r="B13" s="328"/>
      <c r="C13" s="329"/>
      <c r="D13" s="329"/>
      <c r="E13" s="329"/>
      <c r="F13" s="330"/>
      <c r="O13" t="s">
        <v>28</v>
      </c>
    </row>
    <row r="14" spans="2:17" x14ac:dyDescent="0.25">
      <c r="B14" s="4" t="s">
        <v>171</v>
      </c>
      <c r="C14" s="253"/>
      <c r="D14" s="123"/>
      <c r="E14" s="123"/>
      <c r="F14" s="124"/>
      <c r="O14" t="s">
        <v>26</v>
      </c>
    </row>
    <row r="15" spans="2:17" x14ac:dyDescent="0.25">
      <c r="B15" s="17" t="s">
        <v>174</v>
      </c>
      <c r="C15" s="250"/>
      <c r="D15" s="100" t="s">
        <v>29</v>
      </c>
      <c r="E15" s="100"/>
      <c r="F15" s="101"/>
      <c r="O15" t="s">
        <v>318</v>
      </c>
    </row>
    <row r="16" spans="2:17" ht="18" x14ac:dyDescent="0.35">
      <c r="B16" s="17"/>
      <c r="C16" s="325" t="s">
        <v>171</v>
      </c>
      <c r="D16" s="326"/>
      <c r="E16" s="326"/>
      <c r="F16" s="327"/>
      <c r="J16" s="46"/>
      <c r="O16" t="s">
        <v>165</v>
      </c>
    </row>
    <row r="17" spans="2:15" ht="15.6" x14ac:dyDescent="0.35">
      <c r="B17" s="18" t="s">
        <v>31</v>
      </c>
      <c r="C17" s="239"/>
      <c r="D17" s="158"/>
      <c r="E17" s="158"/>
      <c r="F17" s="159"/>
      <c r="I17" s="46"/>
      <c r="J17" s="46"/>
      <c r="O17" t="s">
        <v>166</v>
      </c>
    </row>
    <row r="18" spans="2:15" ht="18" x14ac:dyDescent="0.35">
      <c r="B18" s="18" t="s">
        <v>32</v>
      </c>
      <c r="C18" s="239"/>
      <c r="D18" s="158"/>
      <c r="E18" s="158"/>
      <c r="F18" s="159"/>
      <c r="O18" t="s">
        <v>162</v>
      </c>
    </row>
    <row r="19" spans="2:15" ht="18" x14ac:dyDescent="0.35">
      <c r="B19" s="18" t="s">
        <v>3</v>
      </c>
      <c r="C19" s="254"/>
      <c r="D19" s="123"/>
      <c r="E19" s="123"/>
      <c r="F19" s="124"/>
      <c r="H19" s="46"/>
      <c r="J19" s="46"/>
      <c r="O19" t="s">
        <v>163</v>
      </c>
    </row>
    <row r="20" spans="2:15" ht="18" x14ac:dyDescent="0.35">
      <c r="B20" s="117" t="s">
        <v>245</v>
      </c>
      <c r="C20" s="255"/>
      <c r="D20" s="163"/>
      <c r="E20" s="163"/>
      <c r="F20" s="164"/>
      <c r="J20" t="s">
        <v>255</v>
      </c>
      <c r="O20" t="s">
        <v>160</v>
      </c>
    </row>
    <row r="21" spans="2:15" ht="18" x14ac:dyDescent="0.35">
      <c r="B21" s="331"/>
      <c r="C21" s="332"/>
      <c r="D21" s="332"/>
      <c r="E21" s="332"/>
      <c r="F21" s="333"/>
      <c r="J21" t="s">
        <v>256</v>
      </c>
      <c r="O21" t="s">
        <v>161</v>
      </c>
    </row>
    <row r="22" spans="2:15" ht="18" x14ac:dyDescent="0.35">
      <c r="B22" s="127"/>
      <c r="C22" s="126" t="s">
        <v>321</v>
      </c>
      <c r="D22" s="126" t="s">
        <v>322</v>
      </c>
      <c r="E22" s="324" t="s">
        <v>245</v>
      </c>
      <c r="F22" s="323"/>
      <c r="J22" t="s">
        <v>257</v>
      </c>
      <c r="O22" t="s">
        <v>167</v>
      </c>
    </row>
    <row r="23" spans="2:15" ht="18" x14ac:dyDescent="0.35">
      <c r="B23" s="132" t="s">
        <v>254</v>
      </c>
      <c r="C23" s="256"/>
      <c r="D23" s="256"/>
      <c r="E23" s="257"/>
      <c r="F23" s="165"/>
      <c r="J23" t="s">
        <v>258</v>
      </c>
      <c r="O23" t="s">
        <v>168</v>
      </c>
    </row>
    <row r="24" spans="2:15" ht="15.6" x14ac:dyDescent="0.35">
      <c r="B24" s="321"/>
      <c r="C24" s="322"/>
      <c r="D24" s="322"/>
      <c r="E24" s="322"/>
      <c r="F24" s="323"/>
      <c r="J24" t="s">
        <v>259</v>
      </c>
      <c r="O24" t="s">
        <v>169</v>
      </c>
    </row>
    <row r="25" spans="2:15" ht="14.45" x14ac:dyDescent="0.3">
      <c r="B25" s="321"/>
      <c r="C25" s="334"/>
      <c r="D25" s="118" t="s">
        <v>235</v>
      </c>
      <c r="E25" s="332" t="s">
        <v>245</v>
      </c>
      <c r="F25" s="333"/>
      <c r="J25" t="s">
        <v>260</v>
      </c>
      <c r="O25" t="s">
        <v>86</v>
      </c>
    </row>
    <row r="26" spans="2:15" ht="28.5" x14ac:dyDescent="0.35">
      <c r="B26" s="119" t="s">
        <v>236</v>
      </c>
      <c r="C26" s="258"/>
      <c r="D26" s="258"/>
      <c r="E26" s="239"/>
      <c r="F26" s="159"/>
      <c r="O26" t="s">
        <v>319</v>
      </c>
    </row>
    <row r="27" spans="2:15" x14ac:dyDescent="0.25">
      <c r="B27" s="331"/>
      <c r="C27" s="332"/>
      <c r="D27" s="332"/>
      <c r="E27" s="332"/>
      <c r="F27" s="333"/>
      <c r="O27" t="s">
        <v>45</v>
      </c>
    </row>
    <row r="28" spans="2:15" x14ac:dyDescent="0.25">
      <c r="B28" s="331"/>
      <c r="C28" s="332"/>
      <c r="D28" s="332" t="s">
        <v>245</v>
      </c>
      <c r="E28" s="332"/>
      <c r="F28" s="333"/>
      <c r="I28" s="46"/>
      <c r="O28" t="s">
        <v>46</v>
      </c>
    </row>
    <row r="29" spans="2:15" ht="29.25" thickBot="1" x14ac:dyDescent="0.3">
      <c r="B29" s="120" t="s">
        <v>237</v>
      </c>
      <c r="C29" s="259"/>
      <c r="D29" s="260"/>
      <c r="E29" s="166"/>
      <c r="F29" s="167"/>
    </row>
    <row r="30" spans="2:15" ht="15.75" thickBot="1" x14ac:dyDescent="0.3">
      <c r="B30" s="104"/>
      <c r="C30" s="116"/>
      <c r="D30" s="116"/>
      <c r="E30" s="116"/>
      <c r="F30" s="116"/>
    </row>
    <row r="31" spans="2:15" ht="15.75" x14ac:dyDescent="0.25">
      <c r="B31" s="296" t="s">
        <v>238</v>
      </c>
      <c r="C31" s="297"/>
      <c r="D31" s="297"/>
      <c r="E31" s="10"/>
      <c r="F31" s="11"/>
    </row>
    <row r="32" spans="2:15" x14ac:dyDescent="0.25">
      <c r="B32" s="7"/>
      <c r="C32" s="8"/>
      <c r="D32" s="8"/>
      <c r="E32" s="8"/>
      <c r="F32" s="9"/>
      <c r="G32" t="s">
        <v>253</v>
      </c>
      <c r="I32" t="s">
        <v>276</v>
      </c>
    </row>
    <row r="33" spans="2:9" ht="28.5" x14ac:dyDescent="0.25">
      <c r="B33" s="119" t="s">
        <v>239</v>
      </c>
      <c r="C33" s="239"/>
      <c r="D33" s="160"/>
      <c r="E33" s="123"/>
      <c r="F33" s="124"/>
      <c r="I33" s="66" t="s">
        <v>277</v>
      </c>
    </row>
    <row r="34" spans="2:9" x14ac:dyDescent="0.25">
      <c r="B34" s="119" t="s">
        <v>240</v>
      </c>
      <c r="C34" s="258"/>
      <c r="D34" s="133" t="s">
        <v>43</v>
      </c>
      <c r="E34" s="133"/>
      <c r="F34" s="134"/>
      <c r="I34" t="s">
        <v>278</v>
      </c>
    </row>
    <row r="35" spans="2:9" x14ac:dyDescent="0.25">
      <c r="B35" s="119" t="s">
        <v>241</v>
      </c>
      <c r="C35" s="239"/>
      <c r="D35" s="158"/>
      <c r="E35" s="158"/>
      <c r="F35" s="159"/>
    </row>
    <row r="36" spans="2:9" ht="15.75" thickBot="1" x14ac:dyDescent="0.3">
      <c r="B36" s="78" t="s">
        <v>245</v>
      </c>
      <c r="C36" s="261"/>
      <c r="D36" s="168"/>
      <c r="E36" s="168"/>
      <c r="F36" s="169"/>
    </row>
    <row r="37" spans="2:9" ht="15.75" thickBot="1" x14ac:dyDescent="0.3">
      <c r="B37" s="104"/>
      <c r="C37" s="116"/>
      <c r="D37" s="116"/>
      <c r="E37" s="116"/>
      <c r="F37" s="116"/>
    </row>
    <row r="38" spans="2:9" ht="15.75" x14ac:dyDescent="0.25">
      <c r="B38" s="296" t="s">
        <v>242</v>
      </c>
      <c r="C38" s="297"/>
      <c r="D38" s="297"/>
      <c r="E38" s="10"/>
      <c r="F38" s="11"/>
    </row>
    <row r="39" spans="2:9" x14ac:dyDescent="0.25">
      <c r="B39" s="7"/>
      <c r="C39" s="8"/>
      <c r="D39" s="8"/>
      <c r="E39" s="8"/>
      <c r="F39" s="9"/>
    </row>
    <row r="40" spans="2:9" ht="28.5" x14ac:dyDescent="0.25">
      <c r="B40" s="119" t="s">
        <v>239</v>
      </c>
      <c r="C40" s="239"/>
      <c r="D40" s="160"/>
      <c r="E40" s="123"/>
      <c r="F40" s="124"/>
    </row>
    <row r="41" spans="2:9" x14ac:dyDescent="0.25">
      <c r="B41" s="119" t="s">
        <v>240</v>
      </c>
      <c r="C41" s="258"/>
      <c r="D41" s="133" t="s">
        <v>43</v>
      </c>
      <c r="E41" s="133"/>
      <c r="F41" s="134"/>
    </row>
    <row r="42" spans="2:9" x14ac:dyDescent="0.25">
      <c r="B42" s="119" t="s">
        <v>209</v>
      </c>
      <c r="C42" s="258"/>
      <c r="D42" s="133" t="s">
        <v>29</v>
      </c>
      <c r="E42" s="133"/>
      <c r="F42" s="134"/>
    </row>
    <row r="43" spans="2:9" x14ac:dyDescent="0.25">
      <c r="B43" s="119" t="s">
        <v>244</v>
      </c>
      <c r="C43" s="258"/>
      <c r="D43" s="335"/>
      <c r="E43" s="335"/>
      <c r="F43" s="336"/>
    </row>
    <row r="44" spans="2:9" x14ac:dyDescent="0.25">
      <c r="B44" s="119" t="s">
        <v>243</v>
      </c>
      <c r="C44" s="258"/>
      <c r="D44" s="133" t="s">
        <v>285</v>
      </c>
      <c r="E44" s="133"/>
      <c r="F44" s="134"/>
    </row>
    <row r="45" spans="2:9" ht="15.75" thickBot="1" x14ac:dyDescent="0.3">
      <c r="B45" s="78" t="s">
        <v>245</v>
      </c>
      <c r="C45" s="261"/>
      <c r="D45" s="168"/>
      <c r="E45" s="168"/>
      <c r="F45" s="169"/>
    </row>
    <row r="46" spans="2:9" ht="15.75" thickBot="1" x14ac:dyDescent="0.3">
      <c r="B46" s="1"/>
      <c r="C46" s="1"/>
      <c r="D46" s="1"/>
      <c r="E46" s="1"/>
      <c r="F46" s="1"/>
    </row>
    <row r="47" spans="2:9" ht="15.75" x14ac:dyDescent="0.25">
      <c r="B47" s="296" t="s">
        <v>135</v>
      </c>
      <c r="C47" s="297"/>
      <c r="D47" s="297"/>
      <c r="E47" s="10"/>
      <c r="F47" s="11"/>
    </row>
    <row r="48" spans="2:9" ht="15.75" x14ac:dyDescent="0.25">
      <c r="B48" s="51"/>
      <c r="C48" s="52"/>
      <c r="D48" s="52"/>
      <c r="E48" s="8"/>
      <c r="F48" s="9"/>
    </row>
    <row r="49" spans="2:8" ht="15.75" x14ac:dyDescent="0.25">
      <c r="B49" s="53"/>
      <c r="C49" s="71" t="s">
        <v>31</v>
      </c>
      <c r="D49" s="71" t="s">
        <v>137</v>
      </c>
      <c r="E49" s="71" t="s">
        <v>138</v>
      </c>
      <c r="F49" s="72" t="s">
        <v>139</v>
      </c>
    </row>
    <row r="50" spans="2:8" x14ac:dyDescent="0.25">
      <c r="B50" s="7"/>
      <c r="C50" s="71" t="s">
        <v>144</v>
      </c>
      <c r="D50" s="71" t="s">
        <v>144</v>
      </c>
      <c r="E50" s="71" t="s">
        <v>145</v>
      </c>
      <c r="F50" s="72" t="s">
        <v>147</v>
      </c>
    </row>
    <row r="51" spans="2:8" x14ac:dyDescent="0.25">
      <c r="B51" s="4" t="s">
        <v>136</v>
      </c>
      <c r="C51" s="254"/>
      <c r="D51" s="254"/>
      <c r="E51" s="254"/>
      <c r="F51" s="247"/>
    </row>
    <row r="52" spans="2:8" x14ac:dyDescent="0.25">
      <c r="B52" s="4" t="s">
        <v>140</v>
      </c>
      <c r="C52" s="254"/>
      <c r="D52" s="254"/>
      <c r="E52" s="254"/>
      <c r="F52" s="247"/>
      <c r="H52" s="46"/>
    </row>
    <row r="53" spans="2:8" x14ac:dyDescent="0.25">
      <c r="B53" s="4" t="s">
        <v>141</v>
      </c>
      <c r="C53" s="254"/>
      <c r="D53" s="254"/>
      <c r="E53" s="254"/>
      <c r="F53" s="247"/>
    </row>
    <row r="54" spans="2:8" x14ac:dyDescent="0.25">
      <c r="B54" s="4" t="s">
        <v>142</v>
      </c>
      <c r="C54" s="254"/>
      <c r="D54" s="254"/>
      <c r="E54" s="254"/>
      <c r="F54" s="247"/>
      <c r="G54" t="s">
        <v>266</v>
      </c>
    </row>
    <row r="55" spans="2:8" x14ac:dyDescent="0.25">
      <c r="B55" s="4" t="s">
        <v>143</v>
      </c>
      <c r="C55" s="254"/>
      <c r="D55" s="254"/>
      <c r="E55" s="254"/>
      <c r="F55" s="247"/>
      <c r="G55" t="s">
        <v>267</v>
      </c>
    </row>
    <row r="56" spans="2:8" x14ac:dyDescent="0.25">
      <c r="B56" s="4" t="s">
        <v>261</v>
      </c>
      <c r="C56" s="254"/>
      <c r="D56" s="254"/>
      <c r="E56" s="254"/>
      <c r="F56" s="247"/>
      <c r="G56" t="s">
        <v>268</v>
      </c>
    </row>
    <row r="57" spans="2:8" x14ac:dyDescent="0.25">
      <c r="B57" s="4" t="s">
        <v>262</v>
      </c>
      <c r="C57" s="254"/>
      <c r="D57" s="254"/>
      <c r="E57" s="254"/>
      <c r="F57" s="247"/>
      <c r="G57" t="s">
        <v>269</v>
      </c>
    </row>
    <row r="58" spans="2:8" x14ac:dyDescent="0.25">
      <c r="B58" s="4" t="s">
        <v>263</v>
      </c>
      <c r="C58" s="254"/>
      <c r="D58" s="254"/>
      <c r="E58" s="254"/>
      <c r="F58" s="247"/>
    </row>
    <row r="59" spans="2:8" x14ac:dyDescent="0.25">
      <c r="B59" s="4" t="s">
        <v>264</v>
      </c>
      <c r="C59" s="254"/>
      <c r="D59" s="254"/>
      <c r="E59" s="254"/>
      <c r="F59" s="247"/>
    </row>
    <row r="60" spans="2:8" x14ac:dyDescent="0.25">
      <c r="B60" s="4" t="s">
        <v>265</v>
      </c>
      <c r="C60" s="254"/>
      <c r="D60" s="254"/>
      <c r="E60" s="254"/>
      <c r="F60" s="247"/>
    </row>
    <row r="61" spans="2:8" ht="45.75" thickBot="1" x14ac:dyDescent="0.3">
      <c r="B61" s="58"/>
      <c r="C61" s="73" t="s">
        <v>187</v>
      </c>
      <c r="D61" s="74" t="s">
        <v>188</v>
      </c>
      <c r="E61" s="74" t="s">
        <v>189</v>
      </c>
      <c r="F61" s="75" t="s">
        <v>190</v>
      </c>
    </row>
    <row r="62" spans="2:8" ht="15.75" thickBot="1" x14ac:dyDescent="0.3">
      <c r="B62" s="8"/>
      <c r="C62" s="214"/>
      <c r="D62" s="215"/>
      <c r="E62" s="215"/>
      <c r="F62" s="215"/>
    </row>
    <row r="63" spans="2:8" ht="15.75" x14ac:dyDescent="0.25">
      <c r="B63" s="296" t="s">
        <v>275</v>
      </c>
      <c r="C63" s="297"/>
      <c r="D63" s="297"/>
      <c r="E63" s="10"/>
      <c r="F63" s="11"/>
    </row>
    <row r="64" spans="2:8" x14ac:dyDescent="0.25">
      <c r="B64" s="7"/>
      <c r="C64" s="8"/>
      <c r="D64" s="8"/>
      <c r="E64" s="8"/>
      <c r="F64" s="9"/>
    </row>
    <row r="65" spans="2:17" x14ac:dyDescent="0.25">
      <c r="B65" s="119" t="s">
        <v>315</v>
      </c>
      <c r="C65" s="258"/>
      <c r="D65" s="8"/>
      <c r="E65" s="8"/>
      <c r="F65" s="9"/>
    </row>
    <row r="66" spans="2:17" x14ac:dyDescent="0.25">
      <c r="B66" s="119" t="s">
        <v>270</v>
      </c>
      <c r="C66" s="258"/>
      <c r="D66" s="135"/>
      <c r="E66" s="135"/>
      <c r="F66" s="136"/>
    </row>
    <row r="67" spans="2:17" x14ac:dyDescent="0.25">
      <c r="B67" s="119" t="s">
        <v>271</v>
      </c>
      <c r="C67" s="258"/>
      <c r="D67" s="135"/>
      <c r="E67" s="135"/>
      <c r="F67" s="136"/>
      <c r="H67" t="s">
        <v>45</v>
      </c>
    </row>
    <row r="68" spans="2:17" x14ac:dyDescent="0.25">
      <c r="B68" s="119" t="s">
        <v>272</v>
      </c>
      <c r="C68" s="258"/>
      <c r="D68" s="135"/>
      <c r="E68" s="135"/>
      <c r="F68" s="136"/>
      <c r="H68" t="s">
        <v>46</v>
      </c>
    </row>
    <row r="69" spans="2:17" ht="28.5" x14ac:dyDescent="0.25">
      <c r="B69" s="119" t="s">
        <v>273</v>
      </c>
      <c r="C69" s="258"/>
      <c r="D69" s="135"/>
      <c r="E69" s="135"/>
      <c r="F69" s="136"/>
    </row>
    <row r="70" spans="2:17" x14ac:dyDescent="0.25">
      <c r="B70" s="119" t="s">
        <v>316</v>
      </c>
      <c r="C70" s="258"/>
      <c r="D70" s="238" t="s">
        <v>317</v>
      </c>
      <c r="E70" s="133"/>
      <c r="F70" s="134"/>
    </row>
    <row r="71" spans="2:17" x14ac:dyDescent="0.25">
      <c r="B71" s="119" t="s">
        <v>274</v>
      </c>
      <c r="C71" s="258"/>
      <c r="D71" s="135"/>
      <c r="E71" s="135"/>
      <c r="F71" s="137"/>
    </row>
    <row r="72" spans="2:17" ht="15.75" thickBot="1" x14ac:dyDescent="0.3">
      <c r="B72" s="78" t="s">
        <v>245</v>
      </c>
      <c r="C72" s="261"/>
      <c r="D72" s="168"/>
      <c r="E72" s="168"/>
      <c r="F72" s="169"/>
    </row>
    <row r="73" spans="2:17" ht="21.7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ht="14.45" hidden="1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4.45" hidden="1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4.45" hidden="1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4.45" hidden="1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</sheetData>
  <sheetProtection password="CC2A" sheet="1" objects="1" scenarios="1" selectLockedCells="1"/>
  <customSheetViews>
    <customSheetView guid="{BF5B26ED-7FAE-475F-ADA3-DE9776A55B18}" hiddenColumns="1" topLeftCell="A40">
      <selection activeCell="U61" sqref="U61"/>
      <pageMargins left="0.7" right="0.7" top="0.78740157499999996" bottom="0.78740157499999996" header="0.3" footer="0.3"/>
    </customSheetView>
  </customSheetViews>
  <mergeCells count="18">
    <mergeCell ref="B25:C25"/>
    <mergeCell ref="D43:F43"/>
    <mergeCell ref="B24:F24"/>
    <mergeCell ref="E22:F22"/>
    <mergeCell ref="B38:D38"/>
    <mergeCell ref="B2:F2"/>
    <mergeCell ref="B63:D63"/>
    <mergeCell ref="C16:F16"/>
    <mergeCell ref="B47:D47"/>
    <mergeCell ref="B4:D4"/>
    <mergeCell ref="C8:F8"/>
    <mergeCell ref="B13:F13"/>
    <mergeCell ref="B27:F27"/>
    <mergeCell ref="D28:F28"/>
    <mergeCell ref="B28:C28"/>
    <mergeCell ref="B31:D31"/>
    <mergeCell ref="B21:F21"/>
    <mergeCell ref="E25:F25"/>
  </mergeCells>
  <dataValidations count="7">
    <dataValidation type="list" allowBlank="1" showInputMessage="1" showErrorMessage="1" sqref="C35">
      <formula1>$I$32:$I$34</formula1>
    </dataValidation>
    <dataValidation type="list" allowBlank="1" showInputMessage="1" showErrorMessage="1" sqref="C43 C26 C29">
      <formula1>$O$27:$O$28</formula1>
    </dataValidation>
    <dataValidation type="list" allowBlank="1" showInputMessage="1" showErrorMessage="1" sqref="C14">
      <formula1>$O$4:$O$15</formula1>
    </dataValidation>
    <dataValidation type="list" allowBlank="1" showInputMessage="1" showErrorMessage="1" sqref="C23:D23">
      <formula1>$J$20:$J$25</formula1>
    </dataValidation>
    <dataValidation type="list" allowBlank="1" showInputMessage="1" showErrorMessage="1" sqref="F51:F60">
      <formula1>$G$54:$G$57</formula1>
    </dataValidation>
    <dataValidation type="list" allowBlank="1" showInputMessage="1" showErrorMessage="1" sqref="C65:C69 C71">
      <formula1>$H$67:$H$68</formula1>
    </dataValidation>
    <dataValidation type="list" allowBlank="1" showInputMessage="1" showErrorMessage="1" sqref="C6">
      <formula1>$O$4:$O$15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FF99"/>
    <pageSetUpPr fitToPage="1"/>
  </sheetPr>
  <dimension ref="A1:G22"/>
  <sheetViews>
    <sheetView showRowColHeaders="0" zoomScaleNormal="100" workbookViewId="0">
      <selection activeCell="C11" sqref="C11:D11"/>
    </sheetView>
  </sheetViews>
  <sheetFormatPr baseColWidth="10" defaultColWidth="0" defaultRowHeight="15" zeroHeight="1" x14ac:dyDescent="0.25"/>
  <cols>
    <col min="1" max="1" width="4.140625" customWidth="1"/>
    <col min="2" max="2" width="27.5703125" customWidth="1"/>
    <col min="3" max="3" width="16.7109375" customWidth="1"/>
    <col min="4" max="4" width="13.28515625" customWidth="1"/>
    <col min="5" max="5" width="14.28515625" customWidth="1"/>
    <col min="6" max="6" width="16.5703125" customWidth="1"/>
    <col min="7" max="7" width="4.140625" customWidth="1"/>
    <col min="8" max="16384" width="11.42578125" hidden="1"/>
  </cols>
  <sheetData>
    <row r="1" spans="1:7" ht="21.75" customHeight="1" thickBot="1" x14ac:dyDescent="0.35">
      <c r="A1" s="1"/>
      <c r="B1" s="1"/>
      <c r="C1" s="1"/>
      <c r="D1" s="1"/>
      <c r="E1" s="1"/>
      <c r="F1" s="1"/>
      <c r="G1" s="1"/>
    </row>
    <row r="2" spans="1:7" ht="28.9" thickBot="1" x14ac:dyDescent="0.55000000000000004">
      <c r="A2" s="1"/>
      <c r="B2" s="293" t="s">
        <v>302</v>
      </c>
      <c r="C2" s="294"/>
      <c r="D2" s="294"/>
      <c r="E2" s="294"/>
      <c r="F2" s="295"/>
      <c r="G2" s="1"/>
    </row>
    <row r="3" spans="1:7" thickBot="1" x14ac:dyDescent="0.35">
      <c r="A3" s="1"/>
      <c r="B3" s="1"/>
      <c r="C3" s="1"/>
      <c r="D3" s="1"/>
      <c r="E3" s="1"/>
      <c r="F3" s="1"/>
      <c r="G3" s="1"/>
    </row>
    <row r="4" spans="1:7" ht="15.6" x14ac:dyDescent="0.3">
      <c r="A4" s="1"/>
      <c r="B4" s="296" t="s">
        <v>33</v>
      </c>
      <c r="C4" s="297"/>
      <c r="D4" s="297"/>
      <c r="E4" s="340"/>
      <c r="F4" s="341"/>
      <c r="G4" s="1"/>
    </row>
    <row r="5" spans="1:7" ht="14.45" x14ac:dyDescent="0.3">
      <c r="A5" s="1"/>
      <c r="B5" s="107"/>
      <c r="C5" s="106"/>
      <c r="D5" s="8"/>
      <c r="E5" s="8"/>
      <c r="F5" s="9"/>
      <c r="G5" s="1"/>
    </row>
    <row r="6" spans="1:7" ht="14.45" x14ac:dyDescent="0.3">
      <c r="A6" s="1"/>
      <c r="B6" s="4" t="s">
        <v>35</v>
      </c>
      <c r="C6" s="253">
        <v>2014</v>
      </c>
      <c r="D6" s="123"/>
      <c r="E6" s="123"/>
      <c r="F6" s="124"/>
      <c r="G6" s="1"/>
    </row>
    <row r="7" spans="1:7" ht="14.45" x14ac:dyDescent="0.3">
      <c r="A7" s="1"/>
      <c r="B7" s="344"/>
      <c r="C7" s="345"/>
      <c r="D7" s="345"/>
      <c r="E7" s="345"/>
      <c r="F7" s="346"/>
      <c r="G7" s="1"/>
    </row>
    <row r="8" spans="1:7" ht="27.6" x14ac:dyDescent="0.3">
      <c r="A8" s="1"/>
      <c r="B8" s="4" t="s">
        <v>37</v>
      </c>
      <c r="C8" s="342"/>
      <c r="D8" s="343"/>
      <c r="E8" s="22" t="s">
        <v>36</v>
      </c>
      <c r="F8" s="105"/>
      <c r="G8" s="1"/>
    </row>
    <row r="9" spans="1:7" ht="14.45" x14ac:dyDescent="0.3">
      <c r="A9" s="1"/>
      <c r="B9" s="36" t="s">
        <v>248</v>
      </c>
      <c r="C9" s="262"/>
      <c r="D9" s="170"/>
      <c r="E9" s="170"/>
      <c r="F9" s="171"/>
      <c r="G9" s="1"/>
    </row>
    <row r="10" spans="1:7" ht="14.45" x14ac:dyDescent="0.3">
      <c r="A10" s="1"/>
      <c r="B10" s="344"/>
      <c r="C10" s="345"/>
      <c r="D10" s="345"/>
      <c r="E10" s="345"/>
      <c r="F10" s="346"/>
      <c r="G10" s="1"/>
    </row>
    <row r="11" spans="1:7" ht="42.75" x14ac:dyDescent="0.25">
      <c r="A11" s="1"/>
      <c r="B11" s="125" t="s">
        <v>246</v>
      </c>
      <c r="C11" s="338"/>
      <c r="D11" s="339"/>
      <c r="E11" s="263" t="s">
        <v>320</v>
      </c>
      <c r="F11" s="35"/>
      <c r="G11" s="1"/>
    </row>
    <row r="12" spans="1:7" ht="42.75" x14ac:dyDescent="0.25">
      <c r="A12" s="1"/>
      <c r="B12" s="122" t="s">
        <v>247</v>
      </c>
      <c r="C12" s="338"/>
      <c r="D12" s="339"/>
      <c r="E12" s="263" t="s">
        <v>299</v>
      </c>
      <c r="F12" s="35"/>
      <c r="G12" s="1"/>
    </row>
    <row r="13" spans="1:7" ht="14.45" x14ac:dyDescent="0.3">
      <c r="A13" s="1"/>
      <c r="B13" s="344"/>
      <c r="C13" s="345"/>
      <c r="D13" s="345"/>
      <c r="E13" s="345"/>
      <c r="F13" s="346"/>
      <c r="G13" s="1"/>
    </row>
    <row r="14" spans="1:7" ht="15.75" thickBot="1" x14ac:dyDescent="0.3">
      <c r="A14" s="1"/>
      <c r="B14" s="121" t="s">
        <v>279</v>
      </c>
      <c r="C14" s="347"/>
      <c r="D14" s="348"/>
      <c r="E14" s="266" t="s">
        <v>300</v>
      </c>
      <c r="F14" s="138"/>
      <c r="G14" s="1"/>
    </row>
    <row r="15" spans="1:7" thickBot="1" x14ac:dyDescent="0.35">
      <c r="A15" s="1"/>
      <c r="B15" s="1"/>
      <c r="C15" s="1"/>
      <c r="D15" s="1"/>
      <c r="E15" s="1"/>
      <c r="F15" s="1"/>
      <c r="G15" s="1"/>
    </row>
    <row r="16" spans="1:7" ht="15.6" x14ac:dyDescent="0.3">
      <c r="A16" s="1"/>
      <c r="B16" s="296" t="s">
        <v>38</v>
      </c>
      <c r="C16" s="297"/>
      <c r="D16" s="297"/>
      <c r="E16" s="340"/>
      <c r="F16" s="341"/>
      <c r="G16" s="1"/>
    </row>
    <row r="17" spans="1:7" ht="14.45" x14ac:dyDescent="0.3">
      <c r="A17" s="1"/>
      <c r="B17" s="7"/>
      <c r="C17" s="8"/>
      <c r="D17" s="8"/>
      <c r="E17" s="8"/>
      <c r="F17" s="9"/>
      <c r="G17" s="1"/>
    </row>
    <row r="18" spans="1:7" x14ac:dyDescent="0.25">
      <c r="A18" s="1"/>
      <c r="B18" s="314" t="s">
        <v>40</v>
      </c>
      <c r="C18" s="42" t="s">
        <v>53</v>
      </c>
      <c r="D18" s="264"/>
      <c r="E18" s="172"/>
      <c r="F18" s="173"/>
      <c r="G18" s="1"/>
    </row>
    <row r="19" spans="1:7" ht="15.75" thickBot="1" x14ac:dyDescent="0.3">
      <c r="A19" s="1"/>
      <c r="B19" s="337"/>
      <c r="C19" s="43" t="s">
        <v>58</v>
      </c>
      <c r="D19" s="265"/>
      <c r="E19" s="174"/>
      <c r="F19" s="175"/>
      <c r="G19" s="1"/>
    </row>
    <row r="20" spans="1:7" ht="21.75" customHeight="1" x14ac:dyDescent="0.25">
      <c r="A20" s="1"/>
      <c r="B20" s="1"/>
      <c r="C20" s="1"/>
      <c r="D20" s="1"/>
      <c r="E20" s="1"/>
      <c r="F20" s="1"/>
      <c r="G20" s="1"/>
    </row>
    <row r="21" spans="1:7" hidden="1" x14ac:dyDescent="0.25">
      <c r="A21" s="1"/>
      <c r="B21" s="1"/>
      <c r="C21" s="1"/>
      <c r="D21" s="1"/>
      <c r="E21" s="1"/>
      <c r="F21" s="1"/>
      <c r="G21" s="1"/>
    </row>
    <row r="22" spans="1:7" hidden="1" x14ac:dyDescent="0.25">
      <c r="A22" s="1"/>
      <c r="B22" s="1"/>
      <c r="C22" s="1"/>
      <c r="D22" s="1"/>
      <c r="E22" s="1"/>
      <c r="F22" s="1"/>
      <c r="G22" s="1"/>
    </row>
  </sheetData>
  <sheetProtection password="CC2A" sheet="1" objects="1" scenarios="1" selectLockedCells="1"/>
  <customSheetViews>
    <customSheetView guid="{BF5B26ED-7FAE-475F-ADA3-DE9776A55B18}">
      <selection activeCell="H14" sqref="H14"/>
      <pageMargins left="0.7" right="0.7" top="0.78740157499999996" bottom="0.78740157499999996" header="0.3" footer="0.3"/>
    </customSheetView>
  </customSheetViews>
  <mergeCells count="13">
    <mergeCell ref="B2:F2"/>
    <mergeCell ref="B7:F7"/>
    <mergeCell ref="B10:F10"/>
    <mergeCell ref="B4:D4"/>
    <mergeCell ref="E4:F4"/>
    <mergeCell ref="B18:B19"/>
    <mergeCell ref="C12:D12"/>
    <mergeCell ref="B16:D16"/>
    <mergeCell ref="E16:F16"/>
    <mergeCell ref="C8:D8"/>
    <mergeCell ref="C11:D11"/>
    <mergeCell ref="B13:F13"/>
    <mergeCell ref="C14:D1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'Technische Daten'!$O$16:$O$26</xm:f>
          </x14:formula1>
          <xm:sqref>E12</xm:sqref>
        </x14:dataValidation>
        <x14:dataValidation type="list" allowBlank="1" showInputMessage="1" showErrorMessage="1">
          <x14:formula1>
            <xm:f>'Technische Daten'!$O$16:$O$26</xm:f>
          </x14:formula1>
          <xm:sqref>E11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rgb="FF00B050"/>
    <pageSetUpPr fitToPage="1"/>
  </sheetPr>
  <dimension ref="A1:X171"/>
  <sheetViews>
    <sheetView showRowColHeaders="0" zoomScaleNormal="100" workbookViewId="0">
      <selection activeCell="C3" sqref="C3:F18"/>
    </sheetView>
  </sheetViews>
  <sheetFormatPr baseColWidth="10" defaultColWidth="0" defaultRowHeight="15" zeroHeight="1" x14ac:dyDescent="0.25"/>
  <cols>
    <col min="1" max="1" width="21.42578125" customWidth="1"/>
    <col min="2" max="2" width="18" customWidth="1"/>
    <col min="3" max="3" width="13.85546875" customWidth="1"/>
    <col min="4" max="4" width="11.42578125" customWidth="1"/>
    <col min="5" max="5" width="12.140625" customWidth="1"/>
    <col min="6" max="6" width="12.7109375" customWidth="1"/>
    <col min="7" max="7" width="27.7109375" hidden="1" customWidth="1"/>
    <col min="8" max="14" width="11.5703125" hidden="1" customWidth="1"/>
    <col min="15" max="15" width="29" hidden="1" customWidth="1"/>
    <col min="16" max="20" width="11.5703125" hidden="1" customWidth="1"/>
    <col min="21" max="22" width="11.42578125" customWidth="1"/>
    <col min="23" max="16384" width="11.42578125" hidden="1"/>
  </cols>
  <sheetData>
    <row r="1" spans="1:22" ht="21" customHeight="1" x14ac:dyDescent="0.3">
      <c r="A1" s="350" t="s">
        <v>41</v>
      </c>
      <c r="B1" s="354">
        <f>'Allgemeine Daten'!C9</f>
        <v>0</v>
      </c>
      <c r="C1" s="354"/>
      <c r="D1" s="354"/>
      <c r="E1" s="354"/>
      <c r="F1" s="57"/>
      <c r="T1" s="1"/>
      <c r="U1" s="1"/>
      <c r="V1" s="1"/>
    </row>
    <row r="2" spans="1:22" ht="21" customHeight="1" thickBot="1" x14ac:dyDescent="0.35">
      <c r="A2" s="351"/>
      <c r="B2" s="349">
        <f>'Allgemeine Daten'!C10</f>
        <v>0</v>
      </c>
      <c r="C2" s="349"/>
      <c r="D2" s="349"/>
      <c r="E2" s="349"/>
      <c r="F2" s="28"/>
      <c r="T2" s="1"/>
      <c r="U2" s="279"/>
      <c r="V2" s="1"/>
    </row>
    <row r="3" spans="1:22" x14ac:dyDescent="0.25">
      <c r="A3" s="60" t="s">
        <v>221</v>
      </c>
      <c r="B3" s="61"/>
      <c r="C3" s="370"/>
      <c r="D3" s="370"/>
      <c r="E3" s="370"/>
      <c r="F3" s="371"/>
      <c r="H3" s="46" t="s">
        <v>170</v>
      </c>
      <c r="T3" s="1"/>
      <c r="U3" s="1"/>
      <c r="V3" s="1"/>
    </row>
    <row r="4" spans="1:22" x14ac:dyDescent="0.25">
      <c r="A4" s="180">
        <f ca="1">'Allgemeine Daten'!C14</f>
        <v>42529</v>
      </c>
      <c r="B4" s="8"/>
      <c r="C4" s="372"/>
      <c r="D4" s="372"/>
      <c r="E4" s="372"/>
      <c r="F4" s="373"/>
      <c r="T4" s="1"/>
      <c r="U4" s="1"/>
      <c r="V4" s="1"/>
    </row>
    <row r="5" spans="1:22" x14ac:dyDescent="0.25">
      <c r="A5" s="76"/>
      <c r="B5" s="8"/>
      <c r="C5" s="372"/>
      <c r="D5" s="372"/>
      <c r="E5" s="372"/>
      <c r="F5" s="373"/>
      <c r="T5" s="1"/>
      <c r="U5" s="1"/>
      <c r="V5" s="1"/>
    </row>
    <row r="6" spans="1:22" x14ac:dyDescent="0.25">
      <c r="A6" s="23" t="s">
        <v>56</v>
      </c>
      <c r="B6" s="15"/>
      <c r="C6" s="372"/>
      <c r="D6" s="372"/>
      <c r="E6" s="372"/>
      <c r="F6" s="373"/>
      <c r="T6" s="1"/>
      <c r="U6" s="1"/>
      <c r="V6" s="1"/>
    </row>
    <row r="7" spans="1:22" x14ac:dyDescent="0.25">
      <c r="A7" s="274">
        <f>'Allgemeine Daten'!C15</f>
        <v>2014</v>
      </c>
      <c r="B7" s="8"/>
      <c r="C7" s="372"/>
      <c r="D7" s="372"/>
      <c r="E7" s="372"/>
      <c r="F7" s="373"/>
      <c r="T7" s="1"/>
      <c r="U7" s="1"/>
      <c r="V7" s="1"/>
    </row>
    <row r="8" spans="1:22" x14ac:dyDescent="0.25">
      <c r="A8" s="7"/>
      <c r="B8" s="8"/>
      <c r="C8" s="372"/>
      <c r="D8" s="372"/>
      <c r="E8" s="372"/>
      <c r="F8" s="373"/>
      <c r="T8" s="1"/>
      <c r="U8" s="1"/>
      <c r="V8" s="1"/>
    </row>
    <row r="9" spans="1:22" x14ac:dyDescent="0.25">
      <c r="A9" s="23" t="s">
        <v>44</v>
      </c>
      <c r="B9" s="15"/>
      <c r="C9" s="372"/>
      <c r="D9" s="372"/>
      <c r="E9" s="372"/>
      <c r="F9" s="373"/>
      <c r="T9" s="1"/>
      <c r="U9" s="1"/>
      <c r="V9" s="1"/>
    </row>
    <row r="10" spans="1:22" x14ac:dyDescent="0.25">
      <c r="A10" s="383">
        <f>'Allgemeine Daten'!C16</f>
        <v>0</v>
      </c>
      <c r="B10" s="384"/>
      <c r="C10" s="372"/>
      <c r="D10" s="372"/>
      <c r="E10" s="372"/>
      <c r="F10" s="373"/>
      <c r="T10" s="1"/>
      <c r="U10" s="1"/>
      <c r="V10" s="1"/>
    </row>
    <row r="11" spans="1:22" x14ac:dyDescent="0.25">
      <c r="A11" s="7"/>
      <c r="B11" s="8"/>
      <c r="C11" s="372"/>
      <c r="D11" s="372"/>
      <c r="E11" s="372"/>
      <c r="F11" s="373"/>
      <c r="T11" s="1"/>
      <c r="U11" s="1"/>
      <c r="V11" s="1"/>
    </row>
    <row r="12" spans="1:22" x14ac:dyDescent="0.25">
      <c r="A12" s="23" t="s">
        <v>148</v>
      </c>
      <c r="B12" s="15"/>
      <c r="C12" s="372"/>
      <c r="D12" s="372"/>
      <c r="E12" s="372"/>
      <c r="F12" s="373"/>
      <c r="T12" s="1"/>
      <c r="U12" s="1"/>
      <c r="V12" s="1"/>
    </row>
    <row r="13" spans="1:22" x14ac:dyDescent="0.25">
      <c r="A13" s="179">
        <f>'Allgemeine Daten'!C27</f>
        <v>0</v>
      </c>
      <c r="B13" s="16"/>
      <c r="C13" s="372"/>
      <c r="D13" s="372"/>
      <c r="E13" s="372"/>
      <c r="F13" s="373"/>
      <c r="T13" s="1"/>
      <c r="U13" s="1"/>
      <c r="V13" s="1"/>
    </row>
    <row r="14" spans="1:22" x14ac:dyDescent="0.25">
      <c r="A14" s="181" t="s">
        <v>84</v>
      </c>
      <c r="B14" s="182">
        <f>'Allgemeine Daten'!E26</f>
        <v>0</v>
      </c>
      <c r="C14" s="372"/>
      <c r="D14" s="372"/>
      <c r="E14" s="372"/>
      <c r="F14" s="373"/>
      <c r="T14" s="1"/>
      <c r="U14" s="1"/>
      <c r="V14" s="1"/>
    </row>
    <row r="15" spans="1:22" x14ac:dyDescent="0.25">
      <c r="A15" s="7"/>
      <c r="B15" s="8"/>
      <c r="C15" s="372"/>
      <c r="D15" s="372"/>
      <c r="E15" s="372"/>
      <c r="F15" s="373"/>
      <c r="T15" s="1"/>
      <c r="U15" s="1"/>
      <c r="V15" s="1"/>
    </row>
    <row r="16" spans="1:22" x14ac:dyDescent="0.25">
      <c r="A16" s="23" t="s">
        <v>149</v>
      </c>
      <c r="B16" s="15"/>
      <c r="C16" s="372"/>
      <c r="D16" s="372"/>
      <c r="E16" s="372"/>
      <c r="F16" s="373"/>
      <c r="T16" s="1"/>
      <c r="U16" s="1"/>
      <c r="V16" s="1"/>
    </row>
    <row r="17" spans="1:22" x14ac:dyDescent="0.25">
      <c r="A17" s="178">
        <f>'Allgemeine Daten'!C37</f>
        <v>0</v>
      </c>
      <c r="B17" s="69" t="s">
        <v>43</v>
      </c>
      <c r="C17" s="372"/>
      <c r="D17" s="372"/>
      <c r="E17" s="372"/>
      <c r="F17" s="373"/>
      <c r="T17" s="1"/>
      <c r="U17" s="1"/>
      <c r="V17" s="1"/>
    </row>
    <row r="18" spans="1:22" x14ac:dyDescent="0.25">
      <c r="A18" s="7"/>
      <c r="B18" s="8"/>
      <c r="C18" s="372"/>
      <c r="D18" s="372"/>
      <c r="E18" s="372"/>
      <c r="F18" s="373"/>
      <c r="G18" t="s">
        <v>45</v>
      </c>
      <c r="T18" s="1"/>
      <c r="U18" s="1"/>
      <c r="V18" s="1"/>
    </row>
    <row r="19" spans="1:22" ht="14.45" x14ac:dyDescent="0.3">
      <c r="A19" s="23" t="s">
        <v>47</v>
      </c>
      <c r="B19" s="15"/>
      <c r="C19" s="24"/>
      <c r="D19" s="15"/>
      <c r="E19" s="24"/>
      <c r="F19" s="25"/>
      <c r="G19" t="s">
        <v>46</v>
      </c>
      <c r="T19" s="1"/>
      <c r="U19" s="1"/>
      <c r="V19" s="1"/>
    </row>
    <row r="20" spans="1:22" ht="14.45" x14ac:dyDescent="0.3">
      <c r="A20" s="27" t="s">
        <v>48</v>
      </c>
      <c r="B20" s="8"/>
      <c r="C20" s="176">
        <f>Verbrauchserfassung!C8</f>
        <v>0</v>
      </c>
      <c r="D20" s="69" t="str">
        <f>Verbrauchserfassung!E8</f>
        <v>kWh/a</v>
      </c>
      <c r="E20" s="69"/>
      <c r="F20" s="70"/>
      <c r="T20" s="1"/>
      <c r="U20" s="1"/>
      <c r="V20" s="1"/>
    </row>
    <row r="21" spans="1:22" ht="14.45" x14ac:dyDescent="0.3">
      <c r="A21" s="27" t="s">
        <v>175</v>
      </c>
      <c r="B21" s="8"/>
      <c r="C21" s="176">
        <f>Verbrauchserfassung!C11</f>
        <v>0</v>
      </c>
      <c r="D21" s="69" t="str">
        <f>Verbrauchserfassung!E11</f>
        <v>kWh Fernw.</v>
      </c>
      <c r="E21" s="186">
        <f>IF(Gebäudesteckbrief!D21=Gebäudesteckbrief!$J$24,Gebäudesteckbrief!C21*Gebäudesteckbrief!$K$24,IF(Gebäudesteckbrief!D21=Gebäudesteckbrief!$J$26,Gebäudesteckbrief!C21*$K$26,IF(D21=$J$27,C21*$K$27,IF(D21=$J$28,C21*$K$28,IF(D21=$J$29,C21*$K$29,IF(D21=$J$30,C21*$K$30,IF(D21=$J$31,C21*$K$31,IF(D21=$J$32,C21*$K$32,IF(D21=$J$33,C21*$K$33,IF(D21=$J$25,C21*$K$25,IF(D21=$J$34,C21*$K$34,0)))))))))))</f>
        <v>0</v>
      </c>
      <c r="F21" s="70" t="s">
        <v>36</v>
      </c>
      <c r="T21" s="1"/>
      <c r="U21" s="1"/>
      <c r="V21" s="1"/>
    </row>
    <row r="22" spans="1:22" x14ac:dyDescent="0.25">
      <c r="A22" s="27" t="s">
        <v>176</v>
      </c>
      <c r="B22" s="8"/>
      <c r="C22" s="176">
        <f>Verbrauchserfassung!C12</f>
        <v>0</v>
      </c>
      <c r="D22" s="69" t="str">
        <f>Verbrauchserfassung!E12</f>
        <v xml:space="preserve">Liter Öl </v>
      </c>
      <c r="E22" s="186">
        <f>IF(Gebäudesteckbrief!D22=Gebäudesteckbrief!$J$24,Gebäudesteckbrief!C22*Gebäudesteckbrief!$K$24,IF(Gebäudesteckbrief!D22=Gebäudesteckbrief!$J$26,Gebäudesteckbrief!C22*$K$26,IF(D22=$J$27,C22*$K$27,IF(D22=$J$28,C22*$K$28,IF(D22=$J$29,C22*$K$29,IF(D22=$J$30,C22*$K$30,IF(D22=$J$31,C22*$K$31,IF(D22=$J$32,C22*$K$32,IF(D22=$J$33,C22*$K$33,IF(D22=$J$25,C22*$K$25,IF(D22=$J$34,C22*$K$34,0)))))))))))</f>
        <v>0</v>
      </c>
      <c r="F22" s="70" t="s">
        <v>36</v>
      </c>
      <c r="T22" s="1"/>
      <c r="U22" s="1"/>
      <c r="V22" s="1"/>
    </row>
    <row r="23" spans="1:22" x14ac:dyDescent="0.25">
      <c r="A23" s="7"/>
      <c r="B23" s="8"/>
      <c r="C23" s="8"/>
      <c r="D23" s="8"/>
      <c r="E23" s="8"/>
      <c r="F23" s="9"/>
      <c r="G23" t="s">
        <v>54</v>
      </c>
      <c r="P23" s="67" t="s">
        <v>184</v>
      </c>
      <c r="Q23" s="67" t="s">
        <v>185</v>
      </c>
      <c r="T23" s="1"/>
      <c r="U23" s="1"/>
      <c r="V23" s="1"/>
    </row>
    <row r="24" spans="1:22" ht="18" x14ac:dyDescent="0.35">
      <c r="A24" s="23" t="s">
        <v>49</v>
      </c>
      <c r="B24" s="15"/>
      <c r="C24" s="24"/>
      <c r="D24" s="15"/>
      <c r="E24" s="352" t="s">
        <v>178</v>
      </c>
      <c r="F24" s="353"/>
      <c r="J24" t="s">
        <v>165</v>
      </c>
      <c r="K24">
        <v>10.08</v>
      </c>
      <c r="L24" t="s">
        <v>157</v>
      </c>
      <c r="O24" t="s">
        <v>71</v>
      </c>
      <c r="P24">
        <v>30</v>
      </c>
      <c r="Q24">
        <v>8</v>
      </c>
      <c r="T24" s="1"/>
      <c r="U24" s="1"/>
      <c r="V24" s="1"/>
    </row>
    <row r="25" spans="1:22" ht="18" x14ac:dyDescent="0.35">
      <c r="A25" s="27" t="s">
        <v>50</v>
      </c>
      <c r="B25" s="8"/>
      <c r="C25" s="177" t="e">
        <f>C20/A17</f>
        <v>#DIV/0!</v>
      </c>
      <c r="D25" s="69" t="s">
        <v>51</v>
      </c>
      <c r="E25" s="187" t="e">
        <f>VLOOKUP(A10,O24:Q37,3,FALSE)</f>
        <v>#N/A</v>
      </c>
      <c r="F25" s="188" t="s">
        <v>51</v>
      </c>
      <c r="J25" t="s">
        <v>166</v>
      </c>
      <c r="K25">
        <v>6.9660000000000002</v>
      </c>
      <c r="L25" t="s">
        <v>157</v>
      </c>
      <c r="O25" t="s">
        <v>72</v>
      </c>
      <c r="P25">
        <v>30</v>
      </c>
      <c r="Q25">
        <v>8</v>
      </c>
      <c r="T25" s="1"/>
      <c r="U25" s="1"/>
      <c r="V25" s="1"/>
    </row>
    <row r="26" spans="1:22" ht="18" x14ac:dyDescent="0.35">
      <c r="A26" s="27" t="s">
        <v>177</v>
      </c>
      <c r="B26" s="8"/>
      <c r="C26" s="177" t="e">
        <f>(E21+E22)/A17</f>
        <v>#DIV/0!</v>
      </c>
      <c r="D26" s="69" t="s">
        <v>51</v>
      </c>
      <c r="E26" s="187" t="e">
        <f>VLOOKUP(A10,O24:Q37,2,FALSE)</f>
        <v>#N/A</v>
      </c>
      <c r="F26" s="188" t="s">
        <v>51</v>
      </c>
      <c r="J26" t="s">
        <v>162</v>
      </c>
      <c r="K26" s="64">
        <v>10.1</v>
      </c>
      <c r="L26" t="s">
        <v>158</v>
      </c>
      <c r="O26" t="s">
        <v>314</v>
      </c>
      <c r="P26">
        <v>110</v>
      </c>
      <c r="Q26">
        <v>30</v>
      </c>
      <c r="T26" s="1"/>
      <c r="U26" s="1"/>
      <c r="V26" s="1"/>
    </row>
    <row r="27" spans="1:22" ht="18.75" thickBot="1" x14ac:dyDescent="0.4">
      <c r="A27" s="58"/>
      <c r="B27" s="59"/>
      <c r="C27" s="141"/>
      <c r="D27" s="141"/>
      <c r="E27" s="141"/>
      <c r="F27" s="142"/>
      <c r="J27" t="s">
        <v>163</v>
      </c>
      <c r="K27" s="64">
        <v>770</v>
      </c>
      <c r="L27" t="s">
        <v>158</v>
      </c>
      <c r="O27" t="s">
        <v>249</v>
      </c>
      <c r="P27">
        <v>110</v>
      </c>
      <c r="Q27">
        <v>30</v>
      </c>
      <c r="T27" s="1"/>
      <c r="U27" s="1"/>
      <c r="V27" s="1"/>
    </row>
    <row r="28" spans="1:22" ht="21.6" customHeight="1" thickBot="1" x14ac:dyDescent="0.4">
      <c r="A28" s="355" t="s">
        <v>280</v>
      </c>
      <c r="B28" s="356"/>
      <c r="C28" s="356"/>
      <c r="D28" s="356"/>
      <c r="E28" s="356"/>
      <c r="F28" s="357"/>
      <c r="J28" t="s">
        <v>160</v>
      </c>
      <c r="K28">
        <v>0.90100000000000002</v>
      </c>
      <c r="O28" t="s">
        <v>250</v>
      </c>
      <c r="P28">
        <v>110</v>
      </c>
      <c r="Q28">
        <v>30</v>
      </c>
      <c r="T28" s="1"/>
      <c r="U28" s="1"/>
      <c r="V28" s="1"/>
    </row>
    <row r="29" spans="1:22" ht="18" x14ac:dyDescent="0.35">
      <c r="A29" s="60" t="s">
        <v>12</v>
      </c>
      <c r="B29" s="61"/>
      <c r="C29" s="62"/>
      <c r="D29" s="61"/>
      <c r="E29" s="62"/>
      <c r="F29" s="63"/>
      <c r="J29" t="s">
        <v>161</v>
      </c>
      <c r="K29" s="65">
        <v>1</v>
      </c>
      <c r="O29" t="s">
        <v>10</v>
      </c>
      <c r="P29">
        <v>105</v>
      </c>
      <c r="Q29">
        <v>20</v>
      </c>
      <c r="T29" s="1"/>
      <c r="U29" s="1"/>
      <c r="V29" s="1"/>
    </row>
    <row r="30" spans="1:22" ht="18" x14ac:dyDescent="0.35">
      <c r="A30" s="278" t="str">
        <f>IF('Allgemeine Daten'!J16=FALSE,G19,G18)</f>
        <v>nein</v>
      </c>
      <c r="B30" s="8"/>
      <c r="C30" s="210">
        <f>'Allgemeine Daten'!C18</f>
        <v>0</v>
      </c>
      <c r="D30" s="359">
        <f>'Allgemeine Daten'!D18</f>
        <v>0</v>
      </c>
      <c r="E30" s="359"/>
      <c r="F30" s="211"/>
      <c r="J30" t="s">
        <v>167</v>
      </c>
      <c r="K30" s="65">
        <v>5</v>
      </c>
      <c r="L30" t="s">
        <v>159</v>
      </c>
      <c r="O30" t="s">
        <v>11</v>
      </c>
      <c r="P30">
        <v>110</v>
      </c>
      <c r="Q30">
        <v>20</v>
      </c>
      <c r="T30" s="1"/>
      <c r="U30" s="1"/>
      <c r="V30" s="1"/>
    </row>
    <row r="31" spans="1:22" ht="18" x14ac:dyDescent="0.35">
      <c r="A31" s="7"/>
      <c r="B31" s="8"/>
      <c r="C31" s="210">
        <f>'Allgemeine Daten'!C19</f>
        <v>0</v>
      </c>
      <c r="D31" s="359">
        <f>'Allgemeine Daten'!D19</f>
        <v>0</v>
      </c>
      <c r="E31" s="359"/>
      <c r="F31" s="211"/>
      <c r="J31" t="s">
        <v>168</v>
      </c>
      <c r="K31">
        <v>3.5</v>
      </c>
      <c r="L31" t="s">
        <v>159</v>
      </c>
      <c r="O31" t="s">
        <v>73</v>
      </c>
      <c r="P31">
        <v>145</v>
      </c>
      <c r="Q31">
        <v>84</v>
      </c>
      <c r="S31" t="s">
        <v>186</v>
      </c>
      <c r="T31" s="1"/>
      <c r="U31" s="1"/>
      <c r="V31" s="1"/>
    </row>
    <row r="32" spans="1:22" ht="18" x14ac:dyDescent="0.35">
      <c r="A32" s="7"/>
      <c r="B32" s="8"/>
      <c r="C32" s="210">
        <f>'Allgemeine Daten'!C20</f>
        <v>0</v>
      </c>
      <c r="D32" s="359">
        <f>'Allgemeine Daten'!D20</f>
        <v>0</v>
      </c>
      <c r="E32" s="359"/>
      <c r="F32" s="211"/>
      <c r="J32" t="s">
        <v>169</v>
      </c>
      <c r="K32">
        <v>12.9</v>
      </c>
      <c r="L32" t="s">
        <v>159</v>
      </c>
      <c r="O32" t="s">
        <v>251</v>
      </c>
      <c r="P32">
        <v>135</v>
      </c>
      <c r="Q32">
        <v>30</v>
      </c>
      <c r="T32" s="1"/>
      <c r="U32" s="1"/>
      <c r="V32" s="1"/>
    </row>
    <row r="33" spans="1:22" x14ac:dyDescent="0.25">
      <c r="A33" s="7"/>
      <c r="B33" s="8"/>
      <c r="C33" s="69"/>
      <c r="D33" s="130"/>
      <c r="E33" s="130"/>
      <c r="F33" s="131"/>
      <c r="J33" t="s">
        <v>86</v>
      </c>
      <c r="K33">
        <v>1500</v>
      </c>
      <c r="L33" t="s">
        <v>164</v>
      </c>
      <c r="O33" s="66" t="s">
        <v>179</v>
      </c>
      <c r="P33" s="68">
        <v>55</v>
      </c>
      <c r="Q33" s="68">
        <v>40</v>
      </c>
      <c r="T33" s="1"/>
      <c r="U33" s="1"/>
      <c r="V33" s="1"/>
    </row>
    <row r="34" spans="1:22" ht="18" x14ac:dyDescent="0.35">
      <c r="A34" s="23" t="s">
        <v>220</v>
      </c>
      <c r="B34" s="15"/>
      <c r="C34" s="24"/>
      <c r="D34" s="15"/>
      <c r="E34" s="24"/>
      <c r="F34" s="25"/>
      <c r="J34" t="s">
        <v>319</v>
      </c>
      <c r="K34" s="65">
        <v>1</v>
      </c>
      <c r="O34" t="s">
        <v>180</v>
      </c>
      <c r="P34">
        <v>110</v>
      </c>
      <c r="Q34">
        <v>30</v>
      </c>
      <c r="T34" s="1"/>
      <c r="U34" s="1"/>
      <c r="V34" s="1"/>
    </row>
    <row r="35" spans="1:22" x14ac:dyDescent="0.25">
      <c r="A35" s="278" t="str">
        <f>IF('Allgemeine Daten'!J17=FALSE,G19,G18)</f>
        <v>nein</v>
      </c>
      <c r="B35" s="8"/>
      <c r="C35" s="210">
        <f>'Allgemeine Daten'!C21</f>
        <v>0</v>
      </c>
      <c r="D35" s="359">
        <f>'Allgemeine Daten'!D21</f>
        <v>0</v>
      </c>
      <c r="E35" s="359"/>
      <c r="F35" s="144"/>
      <c r="O35" t="s">
        <v>181</v>
      </c>
      <c r="P35">
        <v>135</v>
      </c>
      <c r="Q35">
        <v>30</v>
      </c>
      <c r="T35" s="1"/>
      <c r="U35" s="1"/>
      <c r="V35" s="1"/>
    </row>
    <row r="36" spans="1:22" x14ac:dyDescent="0.25">
      <c r="A36" s="7"/>
      <c r="B36" s="8"/>
      <c r="C36" s="210">
        <f>'Allgemeine Daten'!C22</f>
        <v>0</v>
      </c>
      <c r="D36" s="359">
        <f>'Allgemeine Daten'!D22</f>
        <v>0</v>
      </c>
      <c r="E36" s="359"/>
      <c r="F36" s="144"/>
      <c r="O36" t="s">
        <v>223</v>
      </c>
      <c r="P36">
        <f>+(P34+P29)/2</f>
        <v>107.5</v>
      </c>
      <c r="Q36">
        <f>+(Q34+Q29)/2</f>
        <v>25</v>
      </c>
      <c r="T36" s="1"/>
      <c r="U36" s="1"/>
      <c r="V36" s="1"/>
    </row>
    <row r="37" spans="1:22" x14ac:dyDescent="0.25">
      <c r="A37" s="7"/>
      <c r="B37" s="8"/>
      <c r="C37" s="210">
        <f>'Allgemeine Daten'!C23</f>
        <v>0</v>
      </c>
      <c r="D37" s="359">
        <f>'Allgemeine Daten'!D23</f>
        <v>0</v>
      </c>
      <c r="E37" s="359"/>
      <c r="F37" s="144"/>
      <c r="O37" t="s">
        <v>182</v>
      </c>
      <c r="P37" s="67" t="s">
        <v>183</v>
      </c>
      <c r="Q37" s="67" t="s">
        <v>183</v>
      </c>
      <c r="T37" s="1"/>
      <c r="U37" s="1"/>
      <c r="V37" s="1"/>
    </row>
    <row r="38" spans="1:22" x14ac:dyDescent="0.25">
      <c r="A38" s="7"/>
      <c r="B38" s="8"/>
      <c r="C38" s="69"/>
      <c r="D38" s="130"/>
      <c r="E38" s="130"/>
      <c r="F38" s="144"/>
      <c r="T38" s="1"/>
      <c r="U38" s="1"/>
      <c r="V38" s="1"/>
    </row>
    <row r="39" spans="1:22" x14ac:dyDescent="0.25">
      <c r="A39" s="23" t="s">
        <v>281</v>
      </c>
      <c r="B39" s="15"/>
      <c r="C39" s="54"/>
      <c r="D39" s="55"/>
      <c r="E39" s="55"/>
      <c r="F39" s="145"/>
      <c r="T39" s="1"/>
      <c r="U39" s="1"/>
      <c r="V39" s="1"/>
    </row>
    <row r="40" spans="1:22" ht="14.45" customHeight="1" x14ac:dyDescent="0.25">
      <c r="A40" s="7"/>
      <c r="B40" s="8"/>
      <c r="C40" s="8"/>
      <c r="D40" s="8"/>
      <c r="E40" s="360" t="s">
        <v>224</v>
      </c>
      <c r="F40" s="361"/>
      <c r="T40" s="1"/>
      <c r="U40" s="1"/>
      <c r="V40" s="1"/>
    </row>
    <row r="41" spans="1:22" x14ac:dyDescent="0.25">
      <c r="A41" s="272" t="s">
        <v>67</v>
      </c>
      <c r="B41" s="362">
        <f>'Allgemeine Daten'!D29</f>
        <v>0</v>
      </c>
      <c r="C41" s="362"/>
      <c r="D41" s="362"/>
      <c r="E41" s="363">
        <f>'Allgemeine Daten'!F29</f>
        <v>0</v>
      </c>
      <c r="F41" s="364"/>
      <c r="T41" s="1"/>
      <c r="U41" s="1"/>
      <c r="V41" s="1"/>
    </row>
    <row r="42" spans="1:22" x14ac:dyDescent="0.25">
      <c r="A42" s="272" t="s">
        <v>68</v>
      </c>
      <c r="B42" s="362">
        <f>'Allgemeine Daten'!D30</f>
        <v>0</v>
      </c>
      <c r="C42" s="362"/>
      <c r="D42" s="362"/>
      <c r="E42" s="363">
        <f>'Allgemeine Daten'!F30</f>
        <v>0</v>
      </c>
      <c r="F42" s="364"/>
      <c r="T42" s="1"/>
      <c r="U42" s="1"/>
      <c r="V42" s="1"/>
    </row>
    <row r="43" spans="1:22" x14ac:dyDescent="0.25">
      <c r="A43" s="272" t="s">
        <v>69</v>
      </c>
      <c r="B43" s="362">
        <f>'Allgemeine Daten'!D31</f>
        <v>0</v>
      </c>
      <c r="C43" s="362"/>
      <c r="D43" s="362"/>
      <c r="E43" s="363">
        <f>'Allgemeine Daten'!F31</f>
        <v>0</v>
      </c>
      <c r="F43" s="364"/>
      <c r="T43" s="1"/>
      <c r="U43" s="1"/>
      <c r="V43" s="1"/>
    </row>
    <row r="44" spans="1:22" x14ac:dyDescent="0.25">
      <c r="A44" s="272" t="s">
        <v>227</v>
      </c>
      <c r="B44" s="362">
        <f>'Allgemeine Daten'!D32</f>
        <v>0</v>
      </c>
      <c r="C44" s="362"/>
      <c r="D44" s="362"/>
      <c r="E44" s="363">
        <f>'Allgemeine Daten'!F32</f>
        <v>0</v>
      </c>
      <c r="F44" s="364"/>
      <c r="T44" s="1"/>
      <c r="U44" s="1"/>
      <c r="V44" s="1"/>
    </row>
    <row r="45" spans="1:22" x14ac:dyDescent="0.25">
      <c r="A45" s="272" t="s">
        <v>228</v>
      </c>
      <c r="B45" s="362">
        <f>'Allgemeine Daten'!D33</f>
        <v>0</v>
      </c>
      <c r="C45" s="362"/>
      <c r="D45" s="362"/>
      <c r="E45" s="363">
        <f>'Allgemeine Daten'!F33</f>
        <v>0</v>
      </c>
      <c r="F45" s="364"/>
      <c r="T45" s="1"/>
      <c r="U45" s="1"/>
      <c r="V45" s="1"/>
    </row>
    <row r="46" spans="1:22" x14ac:dyDescent="0.25">
      <c r="A46" s="272" t="s">
        <v>245</v>
      </c>
      <c r="B46" s="377">
        <f>'Allgemeine Daten'!C34</f>
        <v>0</v>
      </c>
      <c r="C46" s="377"/>
      <c r="D46" s="377"/>
      <c r="E46" s="377"/>
      <c r="F46" s="378"/>
      <c r="T46" s="1"/>
      <c r="U46" s="1"/>
      <c r="V46" s="1"/>
    </row>
    <row r="47" spans="1:22" x14ac:dyDescent="0.25">
      <c r="A47" s="7"/>
      <c r="B47" s="8"/>
      <c r="C47" s="8"/>
      <c r="D47" s="8"/>
      <c r="E47" s="8"/>
      <c r="F47" s="9"/>
      <c r="T47" s="1"/>
      <c r="U47" s="1"/>
      <c r="V47" s="1"/>
    </row>
    <row r="48" spans="1:22" ht="31.9" customHeight="1" x14ac:dyDescent="0.25">
      <c r="A48" s="379" t="s">
        <v>155</v>
      </c>
      <c r="B48" s="380"/>
      <c r="C48" s="381">
        <f>Verbrauchserfassung!D18</f>
        <v>0</v>
      </c>
      <c r="D48" s="381"/>
      <c r="E48" s="381"/>
      <c r="F48" s="382"/>
      <c r="T48" s="1"/>
      <c r="U48" s="1"/>
      <c r="V48" s="1"/>
    </row>
    <row r="49" spans="1:22" ht="15.75" thickBot="1" x14ac:dyDescent="0.3">
      <c r="A49" s="374" t="s">
        <v>292</v>
      </c>
      <c r="B49" s="375"/>
      <c r="C49" s="375"/>
      <c r="D49" s="375"/>
      <c r="E49" s="375"/>
      <c r="F49" s="376"/>
      <c r="T49" s="1"/>
      <c r="U49" s="1"/>
      <c r="V49" s="1"/>
    </row>
    <row r="50" spans="1:22" ht="5.45" customHeight="1" thickBot="1" x14ac:dyDescent="0.3">
      <c r="A50" s="267"/>
      <c r="B50" s="267"/>
      <c r="C50" s="267"/>
      <c r="D50" s="267"/>
      <c r="E50" s="267"/>
      <c r="F50" s="267"/>
      <c r="T50" s="1"/>
      <c r="U50" s="1"/>
      <c r="V50" s="1"/>
    </row>
    <row r="51" spans="1:22" x14ac:dyDescent="0.25">
      <c r="A51" s="60" t="s">
        <v>282</v>
      </c>
      <c r="B51" s="61"/>
      <c r="C51" s="189"/>
      <c r="D51" s="190"/>
      <c r="E51" s="190"/>
      <c r="F51" s="191"/>
      <c r="T51" s="1"/>
      <c r="U51" s="1"/>
      <c r="V51" s="1"/>
    </row>
    <row r="52" spans="1:22" x14ac:dyDescent="0.25">
      <c r="A52" s="7"/>
      <c r="B52" s="8"/>
      <c r="C52" s="8"/>
      <c r="D52" s="8"/>
      <c r="E52" s="360" t="s">
        <v>224</v>
      </c>
      <c r="F52" s="361"/>
      <c r="T52" s="1"/>
      <c r="U52" s="1"/>
      <c r="V52" s="1"/>
    </row>
    <row r="53" spans="1:22" x14ac:dyDescent="0.25">
      <c r="A53" s="272" t="s">
        <v>70</v>
      </c>
      <c r="B53" s="359">
        <f>'Allgemeine Daten'!D35</f>
        <v>0</v>
      </c>
      <c r="C53" s="359"/>
      <c r="D53" s="359"/>
      <c r="E53" s="368">
        <f>'Allgemeine Daten'!F35</f>
        <v>0</v>
      </c>
      <c r="F53" s="369"/>
      <c r="T53" s="1"/>
      <c r="U53" s="1"/>
      <c r="V53" s="1"/>
    </row>
    <row r="54" spans="1:22" x14ac:dyDescent="0.25">
      <c r="A54" s="272" t="s">
        <v>57</v>
      </c>
      <c r="B54" s="359">
        <f>'Allgemeine Daten'!D36</f>
        <v>0</v>
      </c>
      <c r="C54" s="359"/>
      <c r="D54" s="359"/>
      <c r="E54" s="368">
        <f>'Allgemeine Daten'!F36</f>
        <v>0</v>
      </c>
      <c r="F54" s="369"/>
      <c r="T54" s="1"/>
      <c r="U54" s="1"/>
      <c r="V54" s="1"/>
    </row>
    <row r="55" spans="1:22" ht="18.600000000000001" customHeight="1" x14ac:dyDescent="0.25">
      <c r="A55" s="146"/>
      <c r="B55" s="8"/>
      <c r="C55" s="8"/>
      <c r="D55" s="8"/>
      <c r="E55" s="8"/>
      <c r="F55" s="9"/>
      <c r="T55" s="1"/>
      <c r="U55" s="1"/>
      <c r="V55" s="1"/>
    </row>
    <row r="56" spans="1:22" ht="31.15" customHeight="1" x14ac:dyDescent="0.25">
      <c r="A56" s="379" t="s">
        <v>156</v>
      </c>
      <c r="B56" s="380"/>
      <c r="C56" s="381">
        <f>Verbrauchserfassung!D19</f>
        <v>0</v>
      </c>
      <c r="D56" s="381"/>
      <c r="E56" s="381"/>
      <c r="F56" s="382"/>
      <c r="T56" s="1"/>
      <c r="U56" s="1"/>
      <c r="V56" s="1"/>
    </row>
    <row r="57" spans="1:22" ht="18.600000000000001" customHeight="1" thickBot="1" x14ac:dyDescent="0.3">
      <c r="A57" s="192"/>
      <c r="B57" s="193"/>
      <c r="C57" s="194"/>
      <c r="D57" s="194"/>
      <c r="E57" s="194"/>
      <c r="F57" s="195"/>
      <c r="T57" s="1"/>
      <c r="U57" s="1"/>
      <c r="V57" s="1"/>
    </row>
    <row r="58" spans="1:22" ht="21.6" customHeight="1" thickBot="1" x14ac:dyDescent="0.3">
      <c r="A58" s="355" t="s">
        <v>283</v>
      </c>
      <c r="B58" s="356"/>
      <c r="C58" s="356"/>
      <c r="D58" s="356"/>
      <c r="E58" s="356"/>
      <c r="F58" s="357"/>
      <c r="T58" s="1"/>
      <c r="U58" s="1"/>
      <c r="V58" s="1"/>
    </row>
    <row r="59" spans="1:22" x14ac:dyDescent="0.25">
      <c r="A59" s="23" t="s">
        <v>52</v>
      </c>
      <c r="B59" s="15"/>
      <c r="C59" s="24"/>
      <c r="D59" s="15"/>
      <c r="E59" s="24"/>
      <c r="F59" s="25"/>
      <c r="T59" s="1"/>
      <c r="U59" s="1"/>
      <c r="V59" s="1"/>
    </row>
    <row r="60" spans="1:22" ht="14.45" customHeight="1" x14ac:dyDescent="0.25">
      <c r="A60" s="272" t="s">
        <v>172</v>
      </c>
      <c r="B60" s="359">
        <f>'Technische Daten'!C6</f>
        <v>0</v>
      </c>
      <c r="C60" s="359"/>
      <c r="D60" s="359"/>
      <c r="E60" s="359"/>
      <c r="F60" s="367"/>
      <c r="T60" s="1"/>
      <c r="U60" s="1"/>
      <c r="V60" s="1"/>
    </row>
    <row r="61" spans="1:22" ht="14.45" customHeight="1" x14ac:dyDescent="0.25">
      <c r="A61" s="272" t="s">
        <v>173</v>
      </c>
      <c r="B61" s="216">
        <f>'Technische Daten'!C7</f>
        <v>0</v>
      </c>
      <c r="C61" s="273" t="s">
        <v>29</v>
      </c>
      <c r="D61" s="149"/>
      <c r="E61" s="149"/>
      <c r="F61" s="150"/>
      <c r="T61" s="1"/>
      <c r="U61" s="1"/>
      <c r="V61" s="1"/>
    </row>
    <row r="62" spans="1:22" ht="18.600000000000001" customHeight="1" x14ac:dyDescent="0.25">
      <c r="A62" s="272" t="s">
        <v>31</v>
      </c>
      <c r="B62" s="365">
        <f>'Technische Daten'!C9</f>
        <v>0</v>
      </c>
      <c r="C62" s="365"/>
      <c r="D62" s="365"/>
      <c r="E62" s="365"/>
      <c r="F62" s="366"/>
      <c r="T62" s="1"/>
      <c r="U62" s="1"/>
      <c r="V62" s="1"/>
    </row>
    <row r="63" spans="1:22" x14ac:dyDescent="0.25">
      <c r="A63" s="272" t="s">
        <v>32</v>
      </c>
      <c r="B63" s="365">
        <f>'Technische Daten'!C10</f>
        <v>0</v>
      </c>
      <c r="C63" s="365"/>
      <c r="D63" s="365"/>
      <c r="E63" s="365"/>
      <c r="F63" s="366"/>
      <c r="T63" s="1"/>
      <c r="U63" s="1"/>
      <c r="V63" s="1"/>
    </row>
    <row r="64" spans="1:22" ht="18.600000000000001" customHeight="1" x14ac:dyDescent="0.25">
      <c r="A64" s="272" t="s">
        <v>3</v>
      </c>
      <c r="B64" s="229">
        <f>'Technische Daten'!C11</f>
        <v>0</v>
      </c>
      <c r="C64" s="151"/>
      <c r="D64" s="151"/>
      <c r="E64" s="151"/>
      <c r="F64" s="152"/>
      <c r="T64" s="1"/>
      <c r="U64" s="1"/>
      <c r="V64" s="1"/>
    </row>
    <row r="65" spans="1:22" x14ac:dyDescent="0.25">
      <c r="A65" s="272" t="s">
        <v>245</v>
      </c>
      <c r="B65" s="365">
        <f>'Technische Daten'!C12</f>
        <v>0</v>
      </c>
      <c r="C65" s="365"/>
      <c r="D65" s="365"/>
      <c r="E65" s="365"/>
      <c r="F65" s="366"/>
      <c r="T65" s="1"/>
      <c r="U65" s="1"/>
      <c r="V65" s="1"/>
    </row>
    <row r="66" spans="1:22" x14ac:dyDescent="0.25">
      <c r="A66" s="272"/>
      <c r="B66" s="8"/>
      <c r="C66" s="149"/>
      <c r="D66" s="149"/>
      <c r="E66" s="149"/>
      <c r="F66" s="150"/>
      <c r="T66" s="1"/>
      <c r="U66" s="1"/>
      <c r="V66" s="1"/>
    </row>
    <row r="67" spans="1:22" x14ac:dyDescent="0.25">
      <c r="A67" s="272" t="s">
        <v>171</v>
      </c>
      <c r="B67" s="359">
        <f>'Technische Daten'!C14</f>
        <v>0</v>
      </c>
      <c r="C67" s="359"/>
      <c r="D67" s="359"/>
      <c r="E67" s="359"/>
      <c r="F67" s="367"/>
      <c r="T67" s="1"/>
      <c r="U67" s="1"/>
      <c r="V67" s="1"/>
    </row>
    <row r="68" spans="1:22" x14ac:dyDescent="0.25">
      <c r="A68" s="272" t="s">
        <v>174</v>
      </c>
      <c r="B68" s="216">
        <f>'Technische Daten'!C15</f>
        <v>0</v>
      </c>
      <c r="C68" s="273" t="s">
        <v>29</v>
      </c>
      <c r="D68" s="154"/>
      <c r="E68" s="154"/>
      <c r="F68" s="155"/>
      <c r="T68" s="1"/>
      <c r="U68" s="1"/>
      <c r="V68" s="1"/>
    </row>
    <row r="69" spans="1:22" x14ac:dyDescent="0.25">
      <c r="A69" s="272" t="s">
        <v>31</v>
      </c>
      <c r="B69" s="365">
        <f>'Technische Daten'!C17</f>
        <v>0</v>
      </c>
      <c r="C69" s="365"/>
      <c r="D69" s="365"/>
      <c r="E69" s="365"/>
      <c r="F69" s="366"/>
      <c r="T69" s="1"/>
      <c r="U69" s="1"/>
      <c r="V69" s="1"/>
    </row>
    <row r="70" spans="1:22" x14ac:dyDescent="0.25">
      <c r="A70" s="272" t="s">
        <v>32</v>
      </c>
      <c r="B70" s="365">
        <f>'Technische Daten'!C18</f>
        <v>0</v>
      </c>
      <c r="C70" s="365"/>
      <c r="D70" s="365"/>
      <c r="E70" s="365"/>
      <c r="F70" s="366"/>
      <c r="T70" s="1"/>
      <c r="U70" s="1"/>
      <c r="V70" s="1"/>
    </row>
    <row r="71" spans="1:22" x14ac:dyDescent="0.25">
      <c r="A71" s="272" t="s">
        <v>3</v>
      </c>
      <c r="B71" s="229">
        <f>'Technische Daten'!C19</f>
        <v>0</v>
      </c>
      <c r="C71" s="184"/>
      <c r="D71" s="151"/>
      <c r="E71" s="151"/>
      <c r="F71" s="152"/>
      <c r="T71" s="1"/>
      <c r="U71" s="1"/>
      <c r="V71" s="1"/>
    </row>
    <row r="72" spans="1:22" x14ac:dyDescent="0.25">
      <c r="A72" s="272" t="s">
        <v>245</v>
      </c>
      <c r="B72" s="359">
        <f>'Technische Daten'!C20</f>
        <v>0</v>
      </c>
      <c r="C72" s="359"/>
      <c r="D72" s="359"/>
      <c r="E72" s="359"/>
      <c r="F72" s="367"/>
      <c r="T72" s="1"/>
      <c r="U72" s="1"/>
      <c r="V72" s="1"/>
    </row>
    <row r="73" spans="1:22" ht="14.45" customHeight="1" x14ac:dyDescent="0.25">
      <c r="A73" s="272"/>
      <c r="B73" s="275"/>
      <c r="C73" s="275"/>
      <c r="D73" s="275"/>
      <c r="E73" s="275"/>
      <c r="F73" s="276"/>
      <c r="T73" s="1"/>
      <c r="U73" s="1"/>
      <c r="V73" s="1"/>
    </row>
    <row r="74" spans="1:22" x14ac:dyDescent="0.25">
      <c r="A74" s="272"/>
      <c r="B74" s="275"/>
      <c r="C74" s="275"/>
      <c r="D74" s="275"/>
      <c r="E74" s="385" t="s">
        <v>245</v>
      </c>
      <c r="F74" s="386"/>
      <c r="T74" s="1"/>
      <c r="U74" s="1"/>
      <c r="V74" s="1"/>
    </row>
    <row r="75" spans="1:22" ht="28.15" customHeight="1" x14ac:dyDescent="0.25">
      <c r="A75" s="379" t="s">
        <v>254</v>
      </c>
      <c r="B75" s="380"/>
      <c r="C75" s="268">
        <f>'Technische Daten'!C23</f>
        <v>0</v>
      </c>
      <c r="D75" s="219">
        <f>'Technische Daten'!D23</f>
        <v>0</v>
      </c>
      <c r="E75" s="359">
        <f>'Technische Daten'!E23</f>
        <v>0</v>
      </c>
      <c r="F75" s="367"/>
      <c r="T75" s="1"/>
      <c r="U75" s="1"/>
      <c r="V75" s="1"/>
    </row>
    <row r="76" spans="1:22" ht="14.45" customHeight="1" x14ac:dyDescent="0.25">
      <c r="A76" s="272"/>
      <c r="B76" s="275"/>
      <c r="C76" s="275"/>
      <c r="D76" s="275"/>
      <c r="E76" s="275"/>
      <c r="F76" s="276"/>
      <c r="T76" s="1"/>
      <c r="U76" s="1"/>
      <c r="V76" s="1"/>
    </row>
    <row r="77" spans="1:22" x14ac:dyDescent="0.25">
      <c r="A77" s="272"/>
      <c r="B77" s="269"/>
      <c r="C77" s="269"/>
      <c r="D77" s="153" t="s">
        <v>235</v>
      </c>
      <c r="E77" s="385" t="s">
        <v>245</v>
      </c>
      <c r="F77" s="386"/>
      <c r="T77" s="1"/>
      <c r="U77" s="1"/>
      <c r="V77" s="1"/>
    </row>
    <row r="78" spans="1:22" x14ac:dyDescent="0.25">
      <c r="A78" s="379" t="s">
        <v>236</v>
      </c>
      <c r="B78" s="380"/>
      <c r="C78" s="268">
        <f>'Technische Daten'!C26</f>
        <v>0</v>
      </c>
      <c r="D78" s="268">
        <f>'Technische Daten'!D26</f>
        <v>0</v>
      </c>
      <c r="E78" s="359">
        <f>'Technische Daten'!E26</f>
        <v>0</v>
      </c>
      <c r="F78" s="367"/>
      <c r="T78" s="1"/>
      <c r="U78" s="1"/>
      <c r="V78" s="1"/>
    </row>
    <row r="79" spans="1:22" x14ac:dyDescent="0.25">
      <c r="A79" s="272"/>
      <c r="B79" s="269"/>
      <c r="C79" s="269"/>
      <c r="D79" s="269"/>
      <c r="E79" s="269"/>
      <c r="F79" s="270"/>
      <c r="T79" s="1"/>
      <c r="U79" s="1"/>
      <c r="V79" s="1"/>
    </row>
    <row r="80" spans="1:22" ht="24.6" customHeight="1" x14ac:dyDescent="0.25">
      <c r="A80" s="272"/>
      <c r="B80" s="269"/>
      <c r="C80" s="269"/>
      <c r="D80" s="385" t="s">
        <v>245</v>
      </c>
      <c r="E80" s="385"/>
      <c r="F80" s="386"/>
      <c r="T80" s="1"/>
      <c r="U80" s="1"/>
      <c r="V80" s="1"/>
    </row>
    <row r="81" spans="1:22" x14ac:dyDescent="0.25">
      <c r="A81" s="379" t="s">
        <v>237</v>
      </c>
      <c r="B81" s="380"/>
      <c r="C81" s="268">
        <f>'Technische Daten'!C29</f>
        <v>0</v>
      </c>
      <c r="D81" s="359">
        <f>'Technische Daten'!D29</f>
        <v>0</v>
      </c>
      <c r="E81" s="359"/>
      <c r="F81" s="367"/>
      <c r="T81" s="1"/>
      <c r="U81" s="1"/>
      <c r="V81" s="1"/>
    </row>
    <row r="82" spans="1:22" x14ac:dyDescent="0.25">
      <c r="A82" s="272"/>
      <c r="B82" s="269"/>
      <c r="C82" s="269"/>
      <c r="D82" s="269"/>
      <c r="E82" s="269"/>
      <c r="F82" s="270"/>
      <c r="T82" s="1"/>
      <c r="U82" s="1"/>
      <c r="V82" s="1"/>
    </row>
    <row r="83" spans="1:22" x14ac:dyDescent="0.25">
      <c r="A83" s="23" t="s">
        <v>238</v>
      </c>
      <c r="B83" s="15"/>
      <c r="C83" s="24"/>
      <c r="D83" s="15"/>
      <c r="E83" s="24"/>
      <c r="F83" s="25"/>
      <c r="T83" s="1"/>
      <c r="U83" s="1"/>
      <c r="V83" s="1"/>
    </row>
    <row r="84" spans="1:22" x14ac:dyDescent="0.25">
      <c r="A84" s="379" t="s">
        <v>239</v>
      </c>
      <c r="B84" s="380"/>
      <c r="C84" s="230">
        <f>'Technische Daten'!C33</f>
        <v>0</v>
      </c>
      <c r="D84" s="143"/>
      <c r="E84" s="143"/>
      <c r="F84" s="144"/>
      <c r="T84" s="1"/>
      <c r="U84" s="1"/>
      <c r="V84" s="1"/>
    </row>
    <row r="85" spans="1:22" x14ac:dyDescent="0.25">
      <c r="A85" s="147" t="s">
        <v>240</v>
      </c>
      <c r="B85" s="148"/>
      <c r="C85" s="277">
        <f>'Technische Daten'!C34</f>
        <v>0</v>
      </c>
      <c r="D85" s="148" t="s">
        <v>43</v>
      </c>
      <c r="E85" s="143"/>
      <c r="F85" s="144"/>
      <c r="T85" s="1"/>
      <c r="U85" s="1"/>
      <c r="V85" s="1"/>
    </row>
    <row r="86" spans="1:22" x14ac:dyDescent="0.25">
      <c r="A86" s="147" t="s">
        <v>241</v>
      </c>
      <c r="B86" s="148"/>
      <c r="C86" s="391">
        <f>'Technische Daten'!C35</f>
        <v>0</v>
      </c>
      <c r="D86" s="391"/>
      <c r="E86" s="391"/>
      <c r="F86" s="392"/>
      <c r="T86" s="1"/>
      <c r="U86" s="1"/>
      <c r="V86" s="1"/>
    </row>
    <row r="87" spans="1:22" x14ac:dyDescent="0.25">
      <c r="A87" s="147" t="s">
        <v>245</v>
      </c>
      <c r="B87" s="148"/>
      <c r="C87" s="387">
        <f>'Technische Daten'!C36</f>
        <v>0</v>
      </c>
      <c r="D87" s="387"/>
      <c r="E87" s="387"/>
      <c r="F87" s="388"/>
      <c r="T87" s="1"/>
      <c r="U87" s="1"/>
      <c r="V87" s="1"/>
    </row>
    <row r="88" spans="1:22" x14ac:dyDescent="0.25">
      <c r="A88" s="272"/>
      <c r="B88" s="273"/>
      <c r="C88" s="130"/>
      <c r="D88" s="130"/>
      <c r="E88" s="130"/>
      <c r="F88" s="131"/>
      <c r="T88" s="1"/>
      <c r="U88" s="1"/>
      <c r="V88" s="1"/>
    </row>
    <row r="89" spans="1:22" x14ac:dyDescent="0.25">
      <c r="A89" s="23" t="s">
        <v>242</v>
      </c>
      <c r="B89" s="15"/>
      <c r="C89" s="24"/>
      <c r="D89" s="15"/>
      <c r="E89" s="24"/>
      <c r="F89" s="25"/>
      <c r="T89" s="1"/>
      <c r="U89" s="1"/>
      <c r="V89" s="1"/>
    </row>
    <row r="90" spans="1:22" x14ac:dyDescent="0.25">
      <c r="A90" s="379" t="s">
        <v>239</v>
      </c>
      <c r="B90" s="380"/>
      <c r="C90" s="231">
        <f>'Technische Daten'!C40</f>
        <v>0</v>
      </c>
      <c r="D90" s="139"/>
      <c r="E90" s="139"/>
      <c r="F90" s="140"/>
      <c r="T90" s="1"/>
      <c r="U90" s="1"/>
      <c r="V90" s="1"/>
    </row>
    <row r="91" spans="1:22" x14ac:dyDescent="0.25">
      <c r="A91" s="147" t="s">
        <v>240</v>
      </c>
      <c r="B91" s="148"/>
      <c r="C91" s="277">
        <f>'Technische Daten'!C41</f>
        <v>0</v>
      </c>
      <c r="D91" s="148" t="s">
        <v>43</v>
      </c>
      <c r="E91" s="269"/>
      <c r="F91" s="270"/>
      <c r="T91" s="1"/>
      <c r="U91" s="1"/>
      <c r="V91" s="1"/>
    </row>
    <row r="92" spans="1:22" x14ac:dyDescent="0.25">
      <c r="A92" s="147" t="s">
        <v>209</v>
      </c>
      <c r="B92" s="156"/>
      <c r="C92" s="217">
        <f>'Technische Daten'!C42</f>
        <v>0</v>
      </c>
      <c r="D92" s="148" t="s">
        <v>29</v>
      </c>
      <c r="E92" s="156"/>
      <c r="F92" s="157"/>
      <c r="T92" s="1"/>
      <c r="U92" s="1"/>
      <c r="V92" s="1"/>
    </row>
    <row r="93" spans="1:22" x14ac:dyDescent="0.25">
      <c r="A93" s="147" t="s">
        <v>244</v>
      </c>
      <c r="B93" s="8"/>
      <c r="C93" s="218">
        <f>'Technische Daten'!C43</f>
        <v>0</v>
      </c>
      <c r="D93" s="8"/>
      <c r="E93" s="8"/>
      <c r="F93" s="9"/>
      <c r="T93" s="1"/>
      <c r="U93" s="1"/>
      <c r="V93" s="1"/>
    </row>
    <row r="94" spans="1:22" x14ac:dyDescent="0.25">
      <c r="A94" s="147" t="s">
        <v>284</v>
      </c>
      <c r="B94" s="8"/>
      <c r="C94" s="218">
        <f>'Technische Daten'!C44</f>
        <v>0</v>
      </c>
      <c r="D94" s="8" t="s">
        <v>285</v>
      </c>
      <c r="E94" s="16"/>
      <c r="F94" s="9"/>
      <c r="T94" s="1"/>
      <c r="U94" s="1"/>
      <c r="V94" s="1"/>
    </row>
    <row r="95" spans="1:22" x14ac:dyDescent="0.25">
      <c r="A95" s="147" t="s">
        <v>245</v>
      </c>
      <c r="B95" s="148"/>
      <c r="C95" s="387">
        <f>'Technische Daten'!C45</f>
        <v>0</v>
      </c>
      <c r="D95" s="387"/>
      <c r="E95" s="387"/>
      <c r="F95" s="388"/>
      <c r="T95" s="1"/>
      <c r="U95" s="1"/>
      <c r="V95" s="1"/>
    </row>
    <row r="96" spans="1:22" x14ac:dyDescent="0.25">
      <c r="A96" s="147"/>
      <c r="B96" s="148"/>
      <c r="C96" s="183"/>
      <c r="D96" s="183"/>
      <c r="E96" s="183"/>
      <c r="F96" s="185"/>
      <c r="T96" s="1"/>
      <c r="U96" s="1"/>
      <c r="V96" s="1"/>
    </row>
    <row r="97" spans="1:22" x14ac:dyDescent="0.25">
      <c r="A97" s="147"/>
      <c r="B97" s="148"/>
      <c r="C97" s="183"/>
      <c r="D97" s="183"/>
      <c r="E97" s="183"/>
      <c r="F97" s="185"/>
      <c r="T97" s="1"/>
      <c r="U97" s="1"/>
      <c r="V97" s="1"/>
    </row>
    <row r="98" spans="1:22" ht="15.75" thickBot="1" x14ac:dyDescent="0.3">
      <c r="A98" s="374" t="s">
        <v>293</v>
      </c>
      <c r="B98" s="375"/>
      <c r="C98" s="375"/>
      <c r="D98" s="375"/>
      <c r="E98" s="375"/>
      <c r="F98" s="376"/>
      <c r="T98" s="1"/>
      <c r="U98" s="1"/>
      <c r="V98" s="1"/>
    </row>
    <row r="99" spans="1:22" ht="6.6" customHeight="1" x14ac:dyDescent="0.25">
      <c r="A99" s="196"/>
      <c r="B99" s="196"/>
      <c r="C99" s="197"/>
      <c r="D99" s="198"/>
      <c r="E99" s="199"/>
      <c r="F99" s="198"/>
      <c r="T99" s="1"/>
      <c r="U99" s="1"/>
      <c r="V99" s="1"/>
    </row>
    <row r="100" spans="1:22" ht="6.6" customHeight="1" thickBot="1" x14ac:dyDescent="0.3">
      <c r="A100" s="200"/>
      <c r="B100" s="200"/>
      <c r="C100" s="201"/>
      <c r="D100" s="202"/>
      <c r="E100" s="203"/>
      <c r="F100" s="202"/>
      <c r="T100" s="1"/>
      <c r="U100" s="1"/>
      <c r="V100" s="1"/>
    </row>
    <row r="101" spans="1:22" x14ac:dyDescent="0.25">
      <c r="A101" s="23" t="s">
        <v>135</v>
      </c>
      <c r="B101" s="15"/>
      <c r="C101" s="55" t="s">
        <v>31</v>
      </c>
      <c r="D101" s="55" t="s">
        <v>137</v>
      </c>
      <c r="E101" s="54" t="s">
        <v>138</v>
      </c>
      <c r="F101" s="56" t="s">
        <v>139</v>
      </c>
      <c r="T101" s="1"/>
      <c r="U101" s="1"/>
      <c r="V101" s="1"/>
    </row>
    <row r="102" spans="1:22" x14ac:dyDescent="0.25">
      <c r="A102" s="272"/>
      <c r="B102" s="8"/>
      <c r="C102" s="275" t="s">
        <v>144</v>
      </c>
      <c r="D102" s="275" t="s">
        <v>144</v>
      </c>
      <c r="E102" s="275" t="s">
        <v>145</v>
      </c>
      <c r="F102" s="276" t="s">
        <v>146</v>
      </c>
      <c r="T102" s="1"/>
      <c r="U102" s="1"/>
      <c r="V102" s="1"/>
    </row>
    <row r="103" spans="1:22" x14ac:dyDescent="0.25">
      <c r="A103" s="272" t="s">
        <v>150</v>
      </c>
      <c r="B103" s="8"/>
      <c r="C103" s="268">
        <f>'Technische Daten'!C51</f>
        <v>0</v>
      </c>
      <c r="D103" s="268">
        <f>'Technische Daten'!D51</f>
        <v>0</v>
      </c>
      <c r="E103" s="268">
        <f>'Technische Daten'!E51</f>
        <v>0</v>
      </c>
      <c r="F103" s="271">
        <f>'Technische Daten'!F51</f>
        <v>0</v>
      </c>
      <c r="T103" s="1"/>
      <c r="U103" s="1"/>
      <c r="V103" s="1"/>
    </row>
    <row r="104" spans="1:22" x14ac:dyDescent="0.25">
      <c r="A104" s="272" t="s">
        <v>151</v>
      </c>
      <c r="B104" s="8"/>
      <c r="C104" s="268">
        <f>'Technische Daten'!C52</f>
        <v>0</v>
      </c>
      <c r="D104" s="268">
        <f>'Technische Daten'!D52</f>
        <v>0</v>
      </c>
      <c r="E104" s="268">
        <f>'Technische Daten'!E52</f>
        <v>0</v>
      </c>
      <c r="F104" s="271">
        <f>'Technische Daten'!F52</f>
        <v>0</v>
      </c>
      <c r="T104" s="1"/>
      <c r="U104" s="1"/>
      <c r="V104" s="1"/>
    </row>
    <row r="105" spans="1:22" x14ac:dyDescent="0.25">
      <c r="A105" s="272" t="s">
        <v>152</v>
      </c>
      <c r="B105" s="8"/>
      <c r="C105" s="268">
        <f>'Technische Daten'!C53</f>
        <v>0</v>
      </c>
      <c r="D105" s="268">
        <f>'Technische Daten'!D53</f>
        <v>0</v>
      </c>
      <c r="E105" s="268">
        <f>'Technische Daten'!E53</f>
        <v>0</v>
      </c>
      <c r="F105" s="271">
        <f>'Technische Daten'!F53</f>
        <v>0</v>
      </c>
      <c r="T105" s="1"/>
      <c r="U105" s="1"/>
      <c r="V105" s="1"/>
    </row>
    <row r="106" spans="1:22" x14ac:dyDescent="0.25">
      <c r="A106" s="272" t="s">
        <v>153</v>
      </c>
      <c r="B106" s="8"/>
      <c r="C106" s="268">
        <f>'Technische Daten'!C54</f>
        <v>0</v>
      </c>
      <c r="D106" s="268">
        <f>'Technische Daten'!D54</f>
        <v>0</v>
      </c>
      <c r="E106" s="268">
        <f>'Technische Daten'!E54</f>
        <v>0</v>
      </c>
      <c r="F106" s="271">
        <f>'Technische Daten'!F54</f>
        <v>0</v>
      </c>
      <c r="T106" s="1"/>
      <c r="U106" s="1"/>
      <c r="V106" s="1"/>
    </row>
    <row r="107" spans="1:22" x14ac:dyDescent="0.25">
      <c r="A107" s="272" t="s">
        <v>154</v>
      </c>
      <c r="B107" s="8"/>
      <c r="C107" s="268">
        <f>'Technische Daten'!C55</f>
        <v>0</v>
      </c>
      <c r="D107" s="268">
        <f>'Technische Daten'!D55</f>
        <v>0</v>
      </c>
      <c r="E107" s="268">
        <f>'Technische Daten'!E55</f>
        <v>0</v>
      </c>
      <c r="F107" s="271">
        <f>'Technische Daten'!F55</f>
        <v>0</v>
      </c>
      <c r="T107" s="1"/>
      <c r="U107" s="1"/>
      <c r="V107" s="1"/>
    </row>
    <row r="108" spans="1:22" x14ac:dyDescent="0.25">
      <c r="A108" s="272" t="s">
        <v>286</v>
      </c>
      <c r="B108" s="8"/>
      <c r="C108" s="268">
        <f>'Technische Daten'!C56</f>
        <v>0</v>
      </c>
      <c r="D108" s="268">
        <f>'Technische Daten'!D56</f>
        <v>0</v>
      </c>
      <c r="E108" s="268">
        <f>'Technische Daten'!E56</f>
        <v>0</v>
      </c>
      <c r="F108" s="271">
        <f>'Technische Daten'!F56</f>
        <v>0</v>
      </c>
      <c r="T108" s="1"/>
      <c r="U108" s="1"/>
      <c r="V108" s="1"/>
    </row>
    <row r="109" spans="1:22" x14ac:dyDescent="0.25">
      <c r="A109" s="272" t="s">
        <v>287</v>
      </c>
      <c r="B109" s="8"/>
      <c r="C109" s="268">
        <f>'Technische Daten'!C57</f>
        <v>0</v>
      </c>
      <c r="D109" s="268">
        <f>'Technische Daten'!D57</f>
        <v>0</v>
      </c>
      <c r="E109" s="268">
        <f>'Technische Daten'!E57</f>
        <v>0</v>
      </c>
      <c r="F109" s="271">
        <f>'Technische Daten'!F57</f>
        <v>0</v>
      </c>
      <c r="T109" s="1"/>
      <c r="U109" s="1"/>
      <c r="V109" s="1"/>
    </row>
    <row r="110" spans="1:22" x14ac:dyDescent="0.25">
      <c r="A110" s="272" t="s">
        <v>288</v>
      </c>
      <c r="B110" s="8"/>
      <c r="C110" s="268">
        <f>'Technische Daten'!C58</f>
        <v>0</v>
      </c>
      <c r="D110" s="268">
        <f>'Technische Daten'!D58</f>
        <v>0</v>
      </c>
      <c r="E110" s="268">
        <f>'Technische Daten'!E58</f>
        <v>0</v>
      </c>
      <c r="F110" s="271">
        <f>'Technische Daten'!F58</f>
        <v>0</v>
      </c>
      <c r="T110" s="1"/>
      <c r="U110" s="1"/>
      <c r="V110" s="1"/>
    </row>
    <row r="111" spans="1:22" x14ac:dyDescent="0.25">
      <c r="A111" s="272" t="s">
        <v>289</v>
      </c>
      <c r="B111" s="8"/>
      <c r="C111" s="268">
        <f>'Technische Daten'!C59</f>
        <v>0</v>
      </c>
      <c r="D111" s="268">
        <f>'Technische Daten'!D59</f>
        <v>0</v>
      </c>
      <c r="E111" s="268">
        <f>'Technische Daten'!E59</f>
        <v>0</v>
      </c>
      <c r="F111" s="271">
        <f>'Technische Daten'!F59</f>
        <v>0</v>
      </c>
      <c r="T111" s="1"/>
      <c r="U111" s="1"/>
      <c r="V111" s="1"/>
    </row>
    <row r="112" spans="1:22" x14ac:dyDescent="0.25">
      <c r="A112" s="272" t="s">
        <v>290</v>
      </c>
      <c r="B112" s="8"/>
      <c r="C112" s="268">
        <f>'Technische Daten'!C60</f>
        <v>0</v>
      </c>
      <c r="D112" s="268">
        <f>'Technische Daten'!D60</f>
        <v>0</v>
      </c>
      <c r="E112" s="268">
        <f>'Technische Daten'!E60</f>
        <v>0</v>
      </c>
      <c r="F112" s="271">
        <f>'Technische Daten'!F60</f>
        <v>0</v>
      </c>
      <c r="T112" s="1"/>
      <c r="U112" s="1"/>
      <c r="V112" s="1"/>
    </row>
    <row r="113" spans="1:24" x14ac:dyDescent="0.25">
      <c r="A113" s="272"/>
      <c r="B113" s="8"/>
      <c r="C113" s="128"/>
      <c r="D113" s="128"/>
      <c r="E113" s="128"/>
      <c r="F113" s="129"/>
      <c r="T113" s="1"/>
      <c r="U113" s="1"/>
      <c r="V113" s="1"/>
    </row>
    <row r="114" spans="1:24" x14ac:dyDescent="0.25">
      <c r="A114" s="23" t="s">
        <v>275</v>
      </c>
      <c r="B114" s="15"/>
      <c r="C114" s="24"/>
      <c r="D114" s="15"/>
      <c r="E114" s="24"/>
      <c r="F114" s="25"/>
      <c r="T114" s="1"/>
      <c r="U114" s="1"/>
      <c r="V114" s="1"/>
    </row>
    <row r="115" spans="1:24" x14ac:dyDescent="0.25">
      <c r="A115" s="272" t="s">
        <v>270</v>
      </c>
      <c r="B115" s="8"/>
      <c r="C115" s="268">
        <f>'Technische Daten'!C66</f>
        <v>0</v>
      </c>
      <c r="D115" s="128"/>
      <c r="E115" s="128"/>
      <c r="F115" s="129"/>
      <c r="T115" s="1"/>
      <c r="U115" s="1"/>
      <c r="V115" s="1"/>
    </row>
    <row r="116" spans="1:24" x14ac:dyDescent="0.25">
      <c r="A116" s="272" t="s">
        <v>271</v>
      </c>
      <c r="B116" s="8"/>
      <c r="C116" s="268">
        <f>'Technische Daten'!C67</f>
        <v>0</v>
      </c>
      <c r="D116" s="128"/>
      <c r="E116" s="128"/>
      <c r="F116" s="129"/>
      <c r="T116" s="1"/>
      <c r="U116" s="1"/>
      <c r="V116" s="1"/>
    </row>
    <row r="117" spans="1:24" x14ac:dyDescent="0.25">
      <c r="A117" s="379" t="s">
        <v>272</v>
      </c>
      <c r="B117" s="380"/>
      <c r="C117" s="268">
        <f>'Technische Daten'!C68</f>
        <v>0</v>
      </c>
      <c r="D117" s="128"/>
      <c r="E117" s="128"/>
      <c r="F117" s="129"/>
      <c r="T117" s="1"/>
      <c r="U117" s="1"/>
      <c r="V117" s="1"/>
    </row>
    <row r="118" spans="1:24" ht="28.5" x14ac:dyDescent="0.25">
      <c r="A118" s="272" t="s">
        <v>218</v>
      </c>
      <c r="B118" s="8"/>
      <c r="C118" s="268">
        <f>'Technische Daten'!C69</f>
        <v>0</v>
      </c>
      <c r="D118" s="128"/>
      <c r="E118" s="128"/>
      <c r="F118" s="129"/>
      <c r="T118" s="1"/>
      <c r="U118" s="1"/>
      <c r="V118" s="1"/>
    </row>
    <row r="119" spans="1:24" ht="28.5" x14ac:dyDescent="0.25">
      <c r="A119" s="272" t="s">
        <v>274</v>
      </c>
      <c r="B119" s="8"/>
      <c r="C119" s="268">
        <f>'Technische Daten'!C71</f>
        <v>0</v>
      </c>
      <c r="D119" s="128"/>
      <c r="E119" s="128"/>
      <c r="F119" s="129"/>
      <c r="T119" s="1"/>
      <c r="U119" s="1"/>
      <c r="V119" s="1"/>
    </row>
    <row r="120" spans="1:24" x14ac:dyDescent="0.25">
      <c r="A120" s="272" t="s">
        <v>245</v>
      </c>
      <c r="B120" s="8"/>
      <c r="C120" s="359">
        <f>'Technische Daten'!C72</f>
        <v>0</v>
      </c>
      <c r="D120" s="359"/>
      <c r="E120" s="359"/>
      <c r="F120" s="367"/>
      <c r="T120" s="1"/>
      <c r="U120" s="1"/>
      <c r="V120" s="1"/>
    </row>
    <row r="121" spans="1:24" ht="15.75" thickBot="1" x14ac:dyDescent="0.3">
      <c r="A121" s="272"/>
      <c r="B121" s="8"/>
      <c r="C121" s="128"/>
      <c r="D121" s="128"/>
      <c r="E121" s="128"/>
      <c r="F121" s="129"/>
      <c r="R121" s="66"/>
      <c r="S121" s="66"/>
      <c r="T121" s="222"/>
      <c r="U121" s="222"/>
      <c r="V121" s="222"/>
      <c r="W121" s="66"/>
      <c r="X121" s="66"/>
    </row>
    <row r="122" spans="1:24" x14ac:dyDescent="0.25">
      <c r="A122" s="26"/>
      <c r="B122" s="5"/>
      <c r="C122" s="5"/>
      <c r="D122" s="5"/>
      <c r="E122" s="5"/>
      <c r="F122" s="6"/>
      <c r="R122" s="66"/>
      <c r="S122" s="66"/>
      <c r="T122" s="220"/>
      <c r="U122" s="220"/>
      <c r="V122" s="220"/>
      <c r="W122" s="205"/>
      <c r="X122" s="66"/>
    </row>
    <row r="123" spans="1:24" x14ac:dyDescent="0.25">
      <c r="A123" s="23" t="s">
        <v>295</v>
      </c>
      <c r="B123" s="15"/>
      <c r="C123" s="24"/>
      <c r="D123" s="15"/>
      <c r="E123" s="24"/>
      <c r="F123" s="25"/>
      <c r="R123" s="66"/>
      <c r="S123" s="66"/>
      <c r="T123" s="220"/>
      <c r="U123" s="220"/>
      <c r="V123" s="220"/>
      <c r="W123" s="205"/>
      <c r="X123" s="66"/>
    </row>
    <row r="124" spans="1:24" x14ac:dyDescent="0.25">
      <c r="A124" s="7"/>
      <c r="B124" s="8"/>
      <c r="C124" s="8"/>
      <c r="D124" s="8"/>
      <c r="E124" s="8"/>
      <c r="F124" s="9"/>
      <c r="H124" s="389" t="s">
        <v>305</v>
      </c>
      <c r="I124" s="389"/>
      <c r="R124" s="66"/>
      <c r="S124" s="66"/>
      <c r="T124" s="220"/>
      <c r="U124" s="220"/>
      <c r="V124" s="220"/>
      <c r="W124" s="205"/>
      <c r="X124" s="66"/>
    </row>
    <row r="125" spans="1:24" x14ac:dyDescent="0.25">
      <c r="A125" s="204"/>
      <c r="B125" s="8"/>
      <c r="C125" s="8"/>
      <c r="D125" s="8"/>
      <c r="E125" s="8"/>
      <c r="F125" s="9"/>
      <c r="H125" s="389"/>
      <c r="I125" s="389"/>
      <c r="L125" s="224" t="s">
        <v>306</v>
      </c>
      <c r="M125" s="226" t="s">
        <v>307</v>
      </c>
      <c r="N125" s="226" t="s">
        <v>307</v>
      </c>
      <c r="O125" s="225" t="s">
        <v>308</v>
      </c>
      <c r="R125" s="66"/>
      <c r="S125" s="66"/>
      <c r="T125" s="220"/>
      <c r="U125" s="1"/>
      <c r="V125" s="1"/>
      <c r="W125" s="205" t="s">
        <v>296</v>
      </c>
      <c r="X125" s="66"/>
    </row>
    <row r="126" spans="1:24" x14ac:dyDescent="0.25">
      <c r="A126" s="7"/>
      <c r="B126" s="8"/>
      <c r="C126" s="8"/>
      <c r="D126" s="8"/>
      <c r="E126" s="8"/>
      <c r="F126" s="9"/>
      <c r="G126" t="s">
        <v>48</v>
      </c>
      <c r="H126" s="64" t="e">
        <f>C25/E25</f>
        <v>#DIV/0!</v>
      </c>
      <c r="I126" s="65" t="e">
        <f>H126*100</f>
        <v>#DIV/0!</v>
      </c>
      <c r="J126" t="s">
        <v>304</v>
      </c>
      <c r="K126" s="65" t="e">
        <f>I126-100</f>
        <v>#DIV/0!</v>
      </c>
      <c r="L126" t="e">
        <f>IF(K126&lt;30,0,-1)</f>
        <v>#DIV/0!</v>
      </c>
      <c r="M126" t="e">
        <f>IF(K126&gt;29,1,-1)</f>
        <v>#DIV/0!</v>
      </c>
      <c r="N126" t="e">
        <f>IF(K126&lt;50,2,-2)</f>
        <v>#DIV/0!</v>
      </c>
      <c r="O126" t="e">
        <f>IF(K126&gt;49,4,-1)</f>
        <v>#DIV/0!</v>
      </c>
      <c r="R126" s="66"/>
      <c r="S126" s="66"/>
      <c r="T126" s="220"/>
      <c r="U126" s="1"/>
      <c r="V126" s="1"/>
      <c r="W126" s="205" t="e">
        <f>E25</f>
        <v>#N/A</v>
      </c>
      <c r="X126" s="66"/>
    </row>
    <row r="127" spans="1:24" x14ac:dyDescent="0.25">
      <c r="A127" s="7"/>
      <c r="B127" s="8"/>
      <c r="C127" s="8"/>
      <c r="D127" s="8"/>
      <c r="E127" s="8"/>
      <c r="F127" s="9"/>
      <c r="G127" t="s">
        <v>298</v>
      </c>
      <c r="H127" s="64" t="e">
        <f t="shared" ref="H127" si="0">C26/E26</f>
        <v>#DIV/0!</v>
      </c>
      <c r="I127" s="65" t="e">
        <f>H127*100</f>
        <v>#DIV/0!</v>
      </c>
      <c r="J127" t="s">
        <v>304</v>
      </c>
      <c r="K127" s="65" t="e">
        <f>I127-100</f>
        <v>#DIV/0!</v>
      </c>
      <c r="L127" t="e">
        <f>IF(K127&lt;30,0,-1)</f>
        <v>#DIV/0!</v>
      </c>
      <c r="M127" t="e">
        <f>IF(K127&gt;29,1,-1)</f>
        <v>#DIV/0!</v>
      </c>
      <c r="N127" t="e">
        <f>IF(K127&lt;50,2,-2)</f>
        <v>#DIV/0!</v>
      </c>
      <c r="O127" t="e">
        <f>IF(K127&gt;49,4,-1)</f>
        <v>#DIV/0!</v>
      </c>
      <c r="R127" s="66"/>
      <c r="S127" s="66"/>
      <c r="T127" s="220"/>
      <c r="U127" s="1"/>
      <c r="V127" s="1"/>
      <c r="W127" s="205" t="e">
        <f>E26</f>
        <v>#N/A</v>
      </c>
      <c r="X127" s="66"/>
    </row>
    <row r="128" spans="1:24" x14ac:dyDescent="0.25">
      <c r="A128" s="7"/>
      <c r="B128" s="8"/>
      <c r="C128" s="8"/>
      <c r="D128" s="8"/>
      <c r="E128" s="8"/>
      <c r="F128" s="9"/>
      <c r="H128" s="64"/>
      <c r="R128" s="66"/>
      <c r="S128" s="66"/>
      <c r="T128" s="220"/>
      <c r="U128" s="220"/>
      <c r="V128" s="220"/>
      <c r="W128" s="205"/>
      <c r="X128" s="66"/>
    </row>
    <row r="129" spans="1:24" x14ac:dyDescent="0.25">
      <c r="A129" s="7"/>
      <c r="B129" s="8"/>
      <c r="C129" s="8"/>
      <c r="D129" s="8"/>
      <c r="E129" s="8"/>
      <c r="F129" s="9"/>
      <c r="R129" s="66"/>
      <c r="S129" s="66"/>
      <c r="T129" s="220"/>
      <c r="U129" s="220"/>
      <c r="V129" s="220"/>
      <c r="W129" s="205"/>
      <c r="X129" s="66"/>
    </row>
    <row r="130" spans="1:24" x14ac:dyDescent="0.25">
      <c r="A130" s="7"/>
      <c r="B130" s="8"/>
      <c r="C130" s="8"/>
      <c r="D130" s="8"/>
      <c r="E130" s="8"/>
      <c r="F130" s="9"/>
      <c r="R130" s="66"/>
      <c r="S130" s="66"/>
      <c r="T130" s="222"/>
      <c r="U130" s="222"/>
      <c r="V130" s="222"/>
      <c r="W130" s="223"/>
      <c r="X130" s="66"/>
    </row>
    <row r="131" spans="1:24" x14ac:dyDescent="0.25">
      <c r="A131" s="7"/>
      <c r="B131" s="8"/>
      <c r="C131" s="220"/>
      <c r="D131" s="220" t="s">
        <v>297</v>
      </c>
      <c r="E131" s="8"/>
      <c r="F131" s="9"/>
      <c r="R131" s="66"/>
      <c r="S131" s="66"/>
      <c r="T131" s="222"/>
      <c r="U131" s="222"/>
      <c r="V131" s="222"/>
      <c r="W131" s="66"/>
      <c r="X131" s="66"/>
    </row>
    <row r="132" spans="1:24" x14ac:dyDescent="0.25">
      <c r="A132" s="7"/>
      <c r="B132" s="8"/>
      <c r="C132" s="220" t="s">
        <v>26</v>
      </c>
      <c r="D132" s="221" t="e">
        <f>C25</f>
        <v>#DIV/0!</v>
      </c>
      <c r="E132" s="8"/>
      <c r="F132" s="9"/>
      <c r="R132" s="66"/>
      <c r="S132" s="66"/>
      <c r="T132" s="222"/>
      <c r="U132" s="222"/>
      <c r="V132" s="222"/>
      <c r="W132" s="66"/>
      <c r="X132" s="66"/>
    </row>
    <row r="133" spans="1:24" x14ac:dyDescent="0.25">
      <c r="A133" s="7"/>
      <c r="B133" s="8"/>
      <c r="C133" s="220" t="s">
        <v>298</v>
      </c>
      <c r="D133" s="221" t="e">
        <f>C26</f>
        <v>#DIV/0!</v>
      </c>
      <c r="E133" s="8"/>
      <c r="F133" s="9"/>
      <c r="T133" s="1"/>
      <c r="U133" s="1"/>
      <c r="V133" s="1"/>
    </row>
    <row r="134" spans="1:24" x14ac:dyDescent="0.25">
      <c r="A134" s="7"/>
      <c r="B134" s="8"/>
      <c r="C134" s="8"/>
      <c r="D134" s="8"/>
      <c r="E134" s="8"/>
      <c r="F134" s="9"/>
      <c r="T134" s="1"/>
      <c r="U134" s="1"/>
      <c r="V134" s="1"/>
    </row>
    <row r="135" spans="1:24" x14ac:dyDescent="0.25">
      <c r="A135" s="7"/>
      <c r="B135" s="8"/>
      <c r="C135" s="8"/>
      <c r="D135" s="8"/>
      <c r="E135" s="8"/>
      <c r="F135" s="9"/>
      <c r="T135" s="1"/>
      <c r="U135" s="1"/>
      <c r="V135" s="1"/>
    </row>
    <row r="136" spans="1:24" x14ac:dyDescent="0.25">
      <c r="A136" s="7"/>
      <c r="B136" s="8"/>
      <c r="C136" s="8"/>
      <c r="D136" s="8"/>
      <c r="E136" s="8"/>
      <c r="F136" s="9"/>
      <c r="T136" s="1"/>
      <c r="U136" s="1"/>
      <c r="V136" s="1"/>
    </row>
    <row r="137" spans="1:24" x14ac:dyDescent="0.25">
      <c r="A137" s="27"/>
      <c r="B137" s="8"/>
      <c r="C137" s="16"/>
      <c r="D137" s="8"/>
      <c r="E137" s="16"/>
      <c r="F137" s="9"/>
      <c r="T137" s="1"/>
      <c r="U137" s="1"/>
      <c r="V137" s="1"/>
    </row>
    <row r="138" spans="1:24" x14ac:dyDescent="0.25">
      <c r="A138" s="7"/>
      <c r="B138" s="8"/>
      <c r="C138" s="8"/>
      <c r="D138" s="8"/>
      <c r="E138" s="8"/>
      <c r="F138" s="9"/>
      <c r="T138" s="1"/>
      <c r="U138" s="1"/>
      <c r="V138" s="1"/>
    </row>
    <row r="139" spans="1:24" x14ac:dyDescent="0.25">
      <c r="A139" s="7"/>
      <c r="B139" s="8"/>
      <c r="C139" s="8"/>
      <c r="D139" s="8"/>
      <c r="E139" s="8"/>
      <c r="F139" s="9"/>
      <c r="T139" s="1"/>
      <c r="U139" s="1"/>
      <c r="V139" s="1"/>
    </row>
    <row r="140" spans="1:24" x14ac:dyDescent="0.25">
      <c r="A140" s="23" t="s">
        <v>309</v>
      </c>
      <c r="B140" s="15"/>
      <c r="C140" s="24"/>
      <c r="D140" s="15"/>
      <c r="E140" s="24"/>
      <c r="F140" s="25"/>
      <c r="T140" s="1"/>
      <c r="U140" s="1"/>
      <c r="V140" s="1"/>
    </row>
    <row r="141" spans="1:24" x14ac:dyDescent="0.25">
      <c r="A141" s="390" t="s">
        <v>310</v>
      </c>
      <c r="B141" s="385"/>
      <c r="C141" s="227"/>
      <c r="D141" s="232" t="s">
        <v>298</v>
      </c>
      <c r="E141" s="275" t="s">
        <v>26</v>
      </c>
      <c r="F141" s="228"/>
      <c r="T141" s="1"/>
      <c r="U141" s="1"/>
      <c r="V141" s="1"/>
    </row>
    <row r="142" spans="1:24" x14ac:dyDescent="0.25">
      <c r="A142" s="7"/>
      <c r="B142" s="8"/>
      <c r="C142" s="8"/>
      <c r="D142" s="8"/>
      <c r="E142" s="8"/>
      <c r="F142" s="9"/>
      <c r="T142" s="1"/>
      <c r="U142" s="1"/>
      <c r="V142" s="1"/>
    </row>
    <row r="143" spans="1:24" x14ac:dyDescent="0.25">
      <c r="A143" s="278" t="s">
        <v>313</v>
      </c>
      <c r="B143" s="8"/>
      <c r="C143" s="8"/>
      <c r="D143" s="8" t="str">
        <f>IF(ISERROR($O$127),"",Gebäudesteckbrief!O127)</f>
        <v/>
      </c>
      <c r="E143" s="8" t="str">
        <f>IF(ISERROR($O$126),"",Gebäudesteckbrief!O126)</f>
        <v/>
      </c>
      <c r="F143" s="9"/>
      <c r="T143" s="1"/>
      <c r="U143" s="1"/>
      <c r="V143" s="1"/>
    </row>
    <row r="144" spans="1:24" x14ac:dyDescent="0.25">
      <c r="A144" s="278" t="s">
        <v>312</v>
      </c>
      <c r="B144" s="8"/>
      <c r="C144" s="8"/>
      <c r="D144" s="8" t="str">
        <f>IF(OR(ISERROR($M$127),ISERROR($N$127)),"",Gebäudesteckbrief!M127+Gebäudesteckbrief!N127)</f>
        <v/>
      </c>
      <c r="E144" s="8" t="str">
        <f>IF(OR(ISERROR($M$126),ISERROR($N$126)),"",Gebäudesteckbrief!M126+Gebäudesteckbrief!N126)</f>
        <v/>
      </c>
      <c r="F144" s="9"/>
      <c r="T144" s="1"/>
      <c r="U144" s="1"/>
      <c r="V144" s="1"/>
    </row>
    <row r="145" spans="1:22" x14ac:dyDescent="0.25">
      <c r="A145" s="278" t="s">
        <v>311</v>
      </c>
      <c r="B145" s="8"/>
      <c r="C145" s="8"/>
      <c r="D145" s="8" t="str">
        <f>IF(ISERROR($L$127),"",Gebäudesteckbrief!L127)</f>
        <v/>
      </c>
      <c r="E145" s="8" t="str">
        <f>IF(ISERROR($L$126),"",Gebäudesteckbrief!L126)</f>
        <v/>
      </c>
      <c r="F145" s="9"/>
      <c r="T145" s="1"/>
      <c r="U145" s="1"/>
      <c r="V145" s="1"/>
    </row>
    <row r="146" spans="1:22" x14ac:dyDescent="0.25">
      <c r="A146" s="7"/>
      <c r="B146" s="8"/>
      <c r="C146" s="8"/>
      <c r="D146" s="8"/>
      <c r="E146" s="8"/>
      <c r="F146" s="9"/>
      <c r="T146" s="1"/>
      <c r="U146" s="1"/>
      <c r="V146" s="1"/>
    </row>
    <row r="147" spans="1:22" x14ac:dyDescent="0.25">
      <c r="A147" s="7"/>
      <c r="B147" s="8"/>
      <c r="C147" s="8"/>
      <c r="D147" s="8"/>
      <c r="E147" s="8"/>
      <c r="F147" s="9"/>
      <c r="T147" s="1"/>
      <c r="U147" s="1"/>
      <c r="V147" s="1"/>
    </row>
    <row r="148" spans="1:22" x14ac:dyDescent="0.25">
      <c r="A148" s="280" t="str">
        <f>IF(OR($A$10=$O$24,$A$10=$O$25),"Hinweis: Kennwerte anhand einer Referenzkirche ermittelt",IF($A$10=$O$37,"Hinweis: Für die Gebäudekategorie 'Sonstige' ist kein Referenzwert vorhanden",""))</f>
        <v/>
      </c>
      <c r="B148" s="8"/>
      <c r="C148" s="8"/>
      <c r="D148" s="8"/>
      <c r="E148" s="8"/>
      <c r="F148" s="9"/>
      <c r="T148" s="1"/>
      <c r="U148" s="1"/>
      <c r="V148" s="1"/>
    </row>
    <row r="149" spans="1:22" x14ac:dyDescent="0.25">
      <c r="A149" s="280"/>
      <c r="B149" s="8"/>
      <c r="C149" s="8"/>
      <c r="D149" s="8"/>
      <c r="E149" s="8"/>
      <c r="F149" s="9"/>
      <c r="T149" s="1"/>
      <c r="U149" s="1"/>
      <c r="V149" s="1"/>
    </row>
    <row r="150" spans="1:22" x14ac:dyDescent="0.25">
      <c r="A150" s="7"/>
      <c r="B150" s="8"/>
      <c r="C150" s="8"/>
      <c r="D150" s="8"/>
      <c r="E150" s="8"/>
      <c r="F150" s="9"/>
      <c r="T150" s="1"/>
      <c r="U150" s="1"/>
      <c r="V150" s="1"/>
    </row>
    <row r="151" spans="1:22" ht="15.75" thickBot="1" x14ac:dyDescent="0.3">
      <c r="A151" s="374" t="s">
        <v>294</v>
      </c>
      <c r="B151" s="375"/>
      <c r="C151" s="375"/>
      <c r="D151" s="375"/>
      <c r="E151" s="375"/>
      <c r="F151" s="376"/>
      <c r="T151" s="1"/>
      <c r="U151" s="1"/>
      <c r="V151" s="1"/>
    </row>
    <row r="152" spans="1:22" x14ac:dyDescent="0.25">
      <c r="A152" s="8"/>
      <c r="B152" s="8"/>
      <c r="C152" s="8"/>
      <c r="D152" s="8"/>
      <c r="E152" s="8"/>
      <c r="F152" s="8"/>
      <c r="T152" s="1"/>
      <c r="U152" s="1"/>
      <c r="V152" s="1"/>
    </row>
    <row r="153" spans="1:22" x14ac:dyDescent="0.25">
      <c r="A153" s="8"/>
      <c r="B153" s="8"/>
      <c r="C153" s="8"/>
      <c r="D153" s="8"/>
      <c r="E153" s="8"/>
      <c r="F153" s="8"/>
      <c r="T153" s="1"/>
      <c r="U153" s="1"/>
      <c r="V153" s="1"/>
    </row>
    <row r="154" spans="1:22" x14ac:dyDescent="0.25">
      <c r="A154" s="8"/>
      <c r="B154" s="8"/>
      <c r="C154" s="8"/>
      <c r="D154" s="8"/>
      <c r="E154" s="8"/>
      <c r="F154" s="8"/>
      <c r="T154" s="1"/>
      <c r="U154" s="1"/>
      <c r="V154" s="1"/>
    </row>
    <row r="155" spans="1:22" x14ac:dyDescent="0.25">
      <c r="A155" s="8"/>
      <c r="B155" s="8"/>
      <c r="C155" s="8"/>
      <c r="D155" s="8"/>
      <c r="E155" s="8"/>
      <c r="F155" s="8"/>
      <c r="T155" s="1"/>
      <c r="U155" s="1"/>
      <c r="V155" s="1"/>
    </row>
    <row r="156" spans="1:22" x14ac:dyDescent="0.25">
      <c r="A156" s="8"/>
      <c r="B156" s="8"/>
      <c r="C156" s="8"/>
      <c r="D156" s="8"/>
      <c r="E156" s="8"/>
      <c r="F156" s="8"/>
      <c r="T156" s="1"/>
      <c r="U156" s="1"/>
      <c r="V156" s="1"/>
    </row>
    <row r="157" spans="1:22" x14ac:dyDescent="0.25">
      <c r="A157" s="8"/>
      <c r="B157" s="8"/>
      <c r="C157" s="8"/>
      <c r="D157" s="8"/>
      <c r="E157" s="8"/>
      <c r="F157" s="8"/>
      <c r="T157" s="1"/>
      <c r="U157" s="1"/>
      <c r="V157" s="1"/>
    </row>
    <row r="158" spans="1:22" x14ac:dyDescent="0.25">
      <c r="A158" s="8"/>
      <c r="B158" s="8"/>
      <c r="C158" s="8"/>
      <c r="D158" s="8"/>
      <c r="E158" s="8"/>
      <c r="F158" s="8"/>
      <c r="T158" s="1"/>
      <c r="U158" s="1"/>
      <c r="V158" s="1"/>
    </row>
    <row r="159" spans="1:22" x14ac:dyDescent="0.25">
      <c r="A159" s="8"/>
      <c r="B159" s="8"/>
      <c r="C159" s="8"/>
      <c r="D159" s="8"/>
      <c r="E159" s="8"/>
      <c r="F159" s="8"/>
      <c r="T159" s="1"/>
      <c r="U159" s="1"/>
      <c r="V159" s="1"/>
    </row>
    <row r="160" spans="1:22" x14ac:dyDescent="0.25">
      <c r="A160" s="8"/>
      <c r="B160" s="8"/>
      <c r="C160" s="8"/>
      <c r="D160" s="8"/>
      <c r="E160" s="8"/>
      <c r="F160" s="8"/>
      <c r="T160" s="1"/>
      <c r="U160" s="1"/>
      <c r="V160" s="1"/>
    </row>
    <row r="161" spans="1:22" x14ac:dyDescent="0.25">
      <c r="A161" s="8"/>
      <c r="B161" s="8"/>
      <c r="C161" s="8"/>
      <c r="D161" s="8"/>
      <c r="E161" s="8"/>
      <c r="F161" s="8"/>
      <c r="T161" s="1"/>
      <c r="U161" s="1"/>
      <c r="V161" s="1"/>
    </row>
    <row r="162" spans="1:22" x14ac:dyDescent="0.25">
      <c r="A162" s="8"/>
      <c r="B162" s="8"/>
      <c r="C162" s="8"/>
      <c r="D162" s="8"/>
      <c r="E162" s="8"/>
      <c r="F162" s="8"/>
      <c r="T162" s="1"/>
      <c r="U162" s="1"/>
      <c r="V162" s="1"/>
    </row>
    <row r="163" spans="1:22" x14ac:dyDescent="0.25">
      <c r="A163" s="8"/>
      <c r="B163" s="8"/>
      <c r="C163" s="8"/>
      <c r="D163" s="8"/>
      <c r="E163" s="8"/>
      <c r="F163" s="8"/>
      <c r="T163" s="1"/>
      <c r="U163" s="1"/>
      <c r="V163" s="1"/>
    </row>
    <row r="164" spans="1:22" x14ac:dyDescent="0.25">
      <c r="A164" s="8"/>
      <c r="B164" s="8"/>
      <c r="C164" s="8"/>
      <c r="D164" s="8"/>
      <c r="E164" s="8"/>
      <c r="F164" s="8"/>
      <c r="T164" s="1"/>
      <c r="U164" s="1"/>
      <c r="V164" s="1"/>
    </row>
    <row r="165" spans="1:22" x14ac:dyDescent="0.25">
      <c r="A165" s="8"/>
      <c r="B165" s="8"/>
      <c r="C165" s="8"/>
      <c r="D165" s="8"/>
      <c r="E165" s="8"/>
      <c r="F165" s="8"/>
      <c r="T165" s="1"/>
      <c r="U165" s="1"/>
      <c r="V165" s="1"/>
    </row>
    <row r="166" spans="1:22" x14ac:dyDescent="0.25">
      <c r="A166" s="8"/>
      <c r="B166" s="8"/>
      <c r="C166" s="8"/>
      <c r="D166" s="8"/>
      <c r="E166" s="8"/>
      <c r="F166" s="8"/>
      <c r="T166" s="1"/>
      <c r="U166" s="1"/>
      <c r="V166" s="1"/>
    </row>
    <row r="167" spans="1:22" x14ac:dyDescent="0.25">
      <c r="A167" s="8"/>
      <c r="B167" s="8"/>
      <c r="C167" s="8"/>
      <c r="D167" s="8"/>
      <c r="E167" s="8"/>
      <c r="F167" s="8"/>
      <c r="T167" s="1"/>
      <c r="U167" s="1"/>
      <c r="V167" s="1"/>
    </row>
    <row r="168" spans="1:22" x14ac:dyDescent="0.25">
      <c r="A168" s="8"/>
      <c r="B168" s="8"/>
      <c r="C168" s="8"/>
      <c r="D168" s="8"/>
      <c r="E168" s="8"/>
      <c r="F168" s="8"/>
      <c r="T168" s="1"/>
      <c r="U168" s="1"/>
      <c r="V168" s="1"/>
    </row>
    <row r="169" spans="1:22" x14ac:dyDescent="0.25">
      <c r="A169" s="8"/>
      <c r="B169" s="8"/>
      <c r="C169" s="8"/>
      <c r="D169" s="8"/>
      <c r="E169" s="8"/>
      <c r="F169" s="8"/>
      <c r="T169" s="1"/>
      <c r="U169" s="1"/>
      <c r="V169" s="1"/>
    </row>
    <row r="170" spans="1:22" x14ac:dyDescent="0.25">
      <c r="A170" s="8"/>
      <c r="B170" s="8"/>
      <c r="C170" s="8"/>
      <c r="D170" s="8"/>
      <c r="E170" s="8"/>
      <c r="F170" s="8"/>
      <c r="T170" s="1"/>
      <c r="U170" s="1"/>
      <c r="V170" s="1"/>
    </row>
    <row r="171" spans="1:22" x14ac:dyDescent="0.25">
      <c r="A171" s="358"/>
      <c r="B171" s="358"/>
      <c r="C171" s="358"/>
      <c r="D171" s="358"/>
      <c r="E171" s="358"/>
      <c r="F171" s="358"/>
      <c r="T171" s="1"/>
      <c r="U171" s="1"/>
      <c r="V171" s="1"/>
    </row>
  </sheetData>
  <sheetProtection password="CC2A" sheet="1" objects="1" scenarios="1" selectLockedCells="1"/>
  <protectedRanges>
    <protectedRange sqref="A152:F170 C3 A143 A138:F139 A141:F142 A144:F150 A124:B136 E124:F136 C124:D130 C134:D136" name="Bereich1"/>
  </protectedRanges>
  <customSheetViews>
    <customSheetView guid="{89527827-DB94-4671-AB03-91C647D1205A}" printArea="1" topLeftCell="A82">
      <selection sqref="A1:F116"/>
      <pageMargins left="0.43307086614173229" right="0.23622047244094491" top="0.55118110236220474" bottom="0.55118110236220474" header="0.31496062992125984" footer="0.31496062992125984"/>
      <pageSetup paperSize="9" scale="103" fitToHeight="0" orientation="portrait" r:id="rId1"/>
    </customSheetView>
    <customSheetView guid="{BF5B26ED-7FAE-475F-ADA3-DE9776A55B18}" fitToPage="1" hiddenColumns="1">
      <selection activeCell="V32" sqref="V32"/>
      <pageMargins left="0.62992125984251968" right="0.23622047244094491" top="0.55118110236220474" bottom="0.55118110236220474" header="0.31496062992125984" footer="0.31496062992125984"/>
      <pageSetup paperSize="9" fitToHeight="0" orientation="portrait" r:id="rId2"/>
    </customSheetView>
  </customSheetViews>
  <mergeCells count="65">
    <mergeCell ref="H124:I125"/>
    <mergeCell ref="A141:B141"/>
    <mergeCell ref="A84:B84"/>
    <mergeCell ref="A58:F58"/>
    <mergeCell ref="C86:F86"/>
    <mergeCell ref="C87:F87"/>
    <mergeCell ref="B65:F65"/>
    <mergeCell ref="B60:F60"/>
    <mergeCell ref="B70:F70"/>
    <mergeCell ref="B72:F72"/>
    <mergeCell ref="E74:F74"/>
    <mergeCell ref="A98:F98"/>
    <mergeCell ref="A151:F151"/>
    <mergeCell ref="A90:B90"/>
    <mergeCell ref="C95:F95"/>
    <mergeCell ref="A117:B117"/>
    <mergeCell ref="C120:F120"/>
    <mergeCell ref="A56:B56"/>
    <mergeCell ref="C56:F56"/>
    <mergeCell ref="B62:F62"/>
    <mergeCell ref="B63:F63"/>
    <mergeCell ref="A81:B81"/>
    <mergeCell ref="A78:B78"/>
    <mergeCell ref="A75:B75"/>
    <mergeCell ref="E75:F75"/>
    <mergeCell ref="E77:F77"/>
    <mergeCell ref="D80:F80"/>
    <mergeCell ref="E78:F78"/>
    <mergeCell ref="D81:F81"/>
    <mergeCell ref="B53:D53"/>
    <mergeCell ref="B54:D54"/>
    <mergeCell ref="E53:F53"/>
    <mergeCell ref="E54:F54"/>
    <mergeCell ref="C3:F18"/>
    <mergeCell ref="A49:F49"/>
    <mergeCell ref="E41:F41"/>
    <mergeCell ref="B46:F46"/>
    <mergeCell ref="A48:B48"/>
    <mergeCell ref="C48:F48"/>
    <mergeCell ref="E52:F52"/>
    <mergeCell ref="D30:E30"/>
    <mergeCell ref="D31:E31"/>
    <mergeCell ref="D32:E32"/>
    <mergeCell ref="A10:B10"/>
    <mergeCell ref="A171:F171"/>
    <mergeCell ref="D35:E35"/>
    <mergeCell ref="D36:E36"/>
    <mergeCell ref="D37:E37"/>
    <mergeCell ref="E40:F40"/>
    <mergeCell ref="B41:D41"/>
    <mergeCell ref="B42:D42"/>
    <mergeCell ref="E45:F45"/>
    <mergeCell ref="E44:F44"/>
    <mergeCell ref="E42:F42"/>
    <mergeCell ref="E43:F43"/>
    <mergeCell ref="B69:F69"/>
    <mergeCell ref="B67:F67"/>
    <mergeCell ref="B45:D45"/>
    <mergeCell ref="B44:D44"/>
    <mergeCell ref="B43:D43"/>
    <mergeCell ref="B2:E2"/>
    <mergeCell ref="A1:A2"/>
    <mergeCell ref="E24:F24"/>
    <mergeCell ref="B1:E1"/>
    <mergeCell ref="A28:F28"/>
  </mergeCells>
  <conditionalFormatting sqref="L126:O127">
    <cfRule type="cellIs" dxfId="8" priority="8" operator="equal">
      <formula>2</formula>
    </cfRule>
    <cfRule type="cellIs" dxfId="7" priority="9" operator="equal">
      <formula>1</formula>
    </cfRule>
    <cfRule type="cellIs" dxfId="6" priority="10" operator="equal">
      <formula>0</formula>
    </cfRule>
  </conditionalFormatting>
  <conditionalFormatting sqref="E143:E145">
    <cfRule type="cellIs" dxfId="5" priority="5" operator="equal">
      <formula>4</formula>
    </cfRule>
    <cfRule type="cellIs" dxfId="4" priority="6" operator="equal">
      <formula>3</formula>
    </cfRule>
    <cfRule type="cellIs" dxfId="3" priority="7" operator="equal">
      <formula>0</formula>
    </cfRule>
  </conditionalFormatting>
  <conditionalFormatting sqref="D143:D145">
    <cfRule type="cellIs" dxfId="2" priority="2" operator="equal">
      <formula>4</formula>
    </cfRule>
    <cfRule type="cellIs" dxfId="1" priority="3" operator="equal">
      <formula>3</formula>
    </cfRule>
    <cfRule type="cellIs" dxfId="0" priority="4" operator="equal">
      <formula>0</formula>
    </cfRule>
  </conditionalFormatting>
  <pageMargins left="0.62992125984251968" right="0.23622047244094491" top="0.55118110236220474" bottom="0.47244094488188981" header="0.31496062992125984" footer="0.31496062992125984"/>
  <pageSetup paperSize="9" fitToHeight="0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0]!Modul3.Daten_kopieren_u_schützen">
                <anchor moveWithCells="1" sizeWithCells="1">
                  <from>
                    <xdr:col>20</xdr:col>
                    <xdr:colOff>19050</xdr:colOff>
                    <xdr:row>0</xdr:row>
                    <xdr:rowOff>85725</xdr:rowOff>
                  </from>
                  <to>
                    <xdr:col>21</xdr:col>
                    <xdr:colOff>466725</xdr:colOff>
                    <xdr:row>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Button 4">
              <controlPr defaultSize="0" print="0" autoFill="0" autoPict="0" macro="[0]!Bild_einfuegen" altText="Bild einfügen">
                <anchor moveWithCells="1" sizeWithCells="1">
                  <from>
                    <xdr:col>20</xdr:col>
                    <xdr:colOff>19050</xdr:colOff>
                    <xdr:row>8</xdr:row>
                    <xdr:rowOff>180975</xdr:rowOff>
                  </from>
                  <to>
                    <xdr:col>21</xdr:col>
                    <xdr:colOff>466725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Button 6">
              <controlPr defaultSize="0" print="0" autoFill="0" autoPict="0" macro="[0]!Bild_entfernen" altText="Bild einfügen">
                <anchor moveWithCells="1" sizeWithCells="1">
                  <from>
                    <xdr:col>20</xdr:col>
                    <xdr:colOff>19050</xdr:colOff>
                    <xdr:row>11</xdr:row>
                    <xdr:rowOff>180975</xdr:rowOff>
                  </from>
                  <to>
                    <xdr:col>21</xdr:col>
                    <xdr:colOff>466725</xdr:colOff>
                    <xdr:row>13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00B050"/>
  </sheetPr>
  <dimension ref="A1:J10"/>
  <sheetViews>
    <sheetView showRowColHeaders="0" zoomScaleNormal="100" workbookViewId="0"/>
  </sheetViews>
  <sheetFormatPr baseColWidth="10" defaultColWidth="0" defaultRowHeight="15" zeroHeight="1" x14ac:dyDescent="0.25"/>
  <cols>
    <col min="1" max="1" width="11.42578125" customWidth="1"/>
    <col min="2" max="2" width="3.5703125" customWidth="1"/>
    <col min="3" max="3" width="10.28515625" customWidth="1"/>
    <col min="4" max="4" width="29.140625" bestFit="1" customWidth="1"/>
    <col min="5" max="6" width="18" customWidth="1"/>
    <col min="7" max="7" width="29.140625" customWidth="1"/>
    <col min="8" max="8" width="10.28515625" customWidth="1"/>
    <col min="9" max="9" width="3" customWidth="1"/>
    <col min="10" max="10" width="11.42578125" customWidth="1"/>
    <col min="11" max="16384" width="11.42578125" hidden="1"/>
  </cols>
  <sheetData>
    <row r="1" spans="1:10" x14ac:dyDescent="0.25">
      <c r="A1" s="279"/>
      <c r="B1" s="1"/>
      <c r="C1" s="1"/>
      <c r="D1" s="1"/>
      <c r="E1" s="1"/>
      <c r="F1" s="1"/>
      <c r="G1" s="1"/>
      <c r="H1" s="1"/>
      <c r="I1" s="1"/>
      <c r="J1" s="1"/>
    </row>
    <row r="2" spans="1:10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75.75" thickBot="1" x14ac:dyDescent="0.3">
      <c r="A3" s="1"/>
      <c r="B3" s="79">
        <v>1</v>
      </c>
      <c r="C3" s="80"/>
      <c r="D3" s="81" t="s">
        <v>194</v>
      </c>
      <c r="E3" s="82"/>
      <c r="F3" s="5"/>
      <c r="G3" s="83" t="s">
        <v>195</v>
      </c>
      <c r="H3" s="84"/>
      <c r="I3" s="79">
        <v>5</v>
      </c>
      <c r="J3" s="1"/>
    </row>
    <row r="4" spans="1:10" ht="90.75" thickBot="1" x14ac:dyDescent="0.3">
      <c r="A4" s="1"/>
      <c r="B4" s="85">
        <v>2</v>
      </c>
      <c r="C4" s="86"/>
      <c r="D4" s="87" t="s">
        <v>196</v>
      </c>
      <c r="E4" s="8"/>
      <c r="F4" s="88"/>
      <c r="G4" s="89" t="s">
        <v>197</v>
      </c>
      <c r="H4" s="90"/>
      <c r="I4" s="85">
        <v>6</v>
      </c>
      <c r="J4" s="1"/>
    </row>
    <row r="5" spans="1:10" ht="90.75" thickBot="1" x14ac:dyDescent="0.3">
      <c r="A5" s="1"/>
      <c r="B5" s="85">
        <v>3</v>
      </c>
      <c r="C5" s="86"/>
      <c r="D5" s="91" t="s">
        <v>198</v>
      </c>
      <c r="E5" s="82"/>
      <c r="F5" s="8"/>
      <c r="G5" s="92" t="s">
        <v>199</v>
      </c>
      <c r="H5" s="90"/>
      <c r="I5" s="85">
        <v>7</v>
      </c>
      <c r="J5" s="1"/>
    </row>
    <row r="6" spans="1:10" ht="90.75" thickBot="1" x14ac:dyDescent="0.3">
      <c r="A6" s="1"/>
      <c r="B6" s="93">
        <v>4</v>
      </c>
      <c r="C6" s="94"/>
      <c r="D6" s="95" t="s">
        <v>200</v>
      </c>
      <c r="E6" s="59"/>
      <c r="F6" s="88"/>
      <c r="G6" s="96" t="s">
        <v>201</v>
      </c>
      <c r="H6" s="97"/>
      <c r="I6" s="93">
        <v>8</v>
      </c>
      <c r="J6" s="1"/>
    </row>
    <row r="7" spans="1:10" ht="58.15" customHeight="1" x14ac:dyDescent="0.3">
      <c r="A7" s="1"/>
      <c r="B7" s="1"/>
      <c r="C7" s="1"/>
      <c r="D7" s="98" t="s">
        <v>202</v>
      </c>
      <c r="E7" s="1"/>
      <c r="F7" s="1"/>
      <c r="G7" s="1"/>
      <c r="H7" s="1"/>
      <c r="I7" s="1"/>
      <c r="J7" s="1"/>
    </row>
    <row r="8" spans="1:10" ht="53.45" customHeight="1" x14ac:dyDescent="0.25">
      <c r="A8" s="1"/>
      <c r="B8" s="1"/>
      <c r="C8" s="1"/>
      <c r="D8" s="98" t="s">
        <v>203</v>
      </c>
      <c r="E8" s="1"/>
      <c r="F8" s="1"/>
      <c r="G8" s="1"/>
      <c r="H8" s="1"/>
      <c r="I8" s="1"/>
      <c r="J8" s="1"/>
    </row>
    <row r="9" spans="1:10" ht="55.9" customHeight="1" x14ac:dyDescent="0.25">
      <c r="A9" s="1"/>
      <c r="B9" s="1"/>
      <c r="C9" s="1"/>
      <c r="D9" s="98" t="s">
        <v>204</v>
      </c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</sheetData>
  <sheetProtection password="CC2A" sheet="1" objects="1" scenarios="1" selectLockedCells="1" selectUnlockedCells="1"/>
  <customSheetViews>
    <customSheetView guid="{89527827-DB94-4671-AB03-91C647D1205A}">
      <selection activeCell="J23" sqref="J23"/>
      <pageMargins left="0.7" right="0.7" top="0.78740157499999996" bottom="0.78740157499999996" header="0.3" footer="0.3"/>
    </customSheetView>
    <customSheetView guid="{BF5B26ED-7FAE-475F-ADA3-DE9776A55B18}">
      <selection activeCell="L5" sqref="L5"/>
      <pageMargins left="0.7" right="0.7" top="0.78740157499999996" bottom="0.78740157499999996" header="0.3" footer="0.3"/>
      <pageSetup paperSize="9" orientation="landscape" r:id="rId1"/>
    </customSheetView>
  </customSheetViews>
  <pageMargins left="0.7" right="0.7" top="0.78740157499999996" bottom="0.78740157499999996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Allgemeine Daten</vt:lpstr>
      <vt:lpstr>Technische Daten</vt:lpstr>
      <vt:lpstr>Verbrauchserfassung</vt:lpstr>
      <vt:lpstr>Gebäudesteckbrief</vt:lpstr>
      <vt:lpstr>Check-Liste</vt:lpstr>
      <vt:lpstr>'Allgemeine Daten'!Druckbereich</vt:lpstr>
      <vt:lpstr>'Check-Liste'!Druckbereich</vt:lpstr>
      <vt:lpstr>Gebäudesteckbrief!Druckbereich</vt:lpstr>
      <vt:lpstr>'Technische Daten'!Druckbereich</vt:lpstr>
      <vt:lpstr>Verbrauchserfassung!Druckbereich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4171</dc:creator>
  <cp:lastModifiedBy>Klaus Uschald</cp:lastModifiedBy>
  <cp:lastPrinted>2015-11-03T09:45:24Z</cp:lastPrinted>
  <dcterms:created xsi:type="dcterms:W3CDTF">2014-02-03T20:06:30Z</dcterms:created>
  <dcterms:modified xsi:type="dcterms:W3CDTF">2016-06-08T13:00:51Z</dcterms:modified>
</cp:coreProperties>
</file>